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2021-2022" sheetId="1" r:id="rId1"/>
  </sheets>
  <externalReferences>
    <externalReference r:id="rId4"/>
  </externalReferences>
  <definedNames>
    <definedName name="_xlnm.Print_Area" localSheetId="0">'2021-2022'!$A$1:$E$87</definedName>
  </definedNames>
  <calcPr fullCalcOnLoad="1"/>
</workbook>
</file>

<file path=xl/sharedStrings.xml><?xml version="1.0" encoding="utf-8"?>
<sst xmlns="http://schemas.openxmlformats.org/spreadsheetml/2006/main" count="167" uniqueCount="151">
  <si>
    <t>И Н Ф О Р М А Ц И Я</t>
  </si>
  <si>
    <t>об  исполнении бюджета Тисульского муниципального округа</t>
  </si>
  <si>
    <t>в 2022 году в сравнении с соответствующим периодом 2021 года</t>
  </si>
  <si>
    <t>(тыс.руб.)</t>
  </si>
  <si>
    <t>Наименование показателя</t>
  </si>
  <si>
    <t>коды бюджетной классификации</t>
  </si>
  <si>
    <t>Исполнено на 1 апреля</t>
  </si>
  <si>
    <t>% исполнения 2022 года в сравнении с соответствующим периодом 2021 года</t>
  </si>
  <si>
    <t>2021</t>
  </si>
  <si>
    <t>2022</t>
  </si>
  <si>
    <t>2</t>
  </si>
  <si>
    <t>ДОХОДЫ</t>
  </si>
  <si>
    <t>группа, подгруппа кодов вида доходов бюджета</t>
  </si>
  <si>
    <t>НАЛОГОВЫЕ И НЕНАЛОГОВЫЕ ДОХОДЫ</t>
  </si>
  <si>
    <t>1 00</t>
  </si>
  <si>
    <t>Налог на доходы физических лиц</t>
  </si>
  <si>
    <t>1 01</t>
  </si>
  <si>
    <t>Акцизы по подакцизным товарам                                               (продукции), производимым на территории Российской Федерации</t>
  </si>
  <si>
    <t>1 03</t>
  </si>
  <si>
    <t>Налог, взимаемый в связи с применением упрощённой системы налогообложения</t>
  </si>
  <si>
    <t>1 05</t>
  </si>
  <si>
    <t>св.200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</si>
  <si>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</si>
  <si>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</si>
  <si>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</si>
  <si>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</si>
  <si>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1 06</t>
  </si>
  <si>
    <t>Транспортный налог</t>
  </si>
  <si>
    <t>Земельный налог</t>
  </si>
  <si>
    <t>Государственная пошлина</t>
  </si>
  <si>
    <t>1 08</t>
  </si>
  <si>
    <t>Доходы от использования имущества находящегося в государственной и муниципальной собственности</t>
  </si>
  <si>
    <t>1 11</t>
  </si>
  <si>
    <t>Плата за негативное воздействие на окружающую среду</t>
  </si>
  <si>
    <t>1 12</t>
  </si>
  <si>
    <t>Доходы от оказания платных услуг и компенсации затрат государства</t>
  </si>
  <si>
    <t>1 13</t>
  </si>
  <si>
    <t>Доходы от продажи материальных и нематериальных активов</t>
  </si>
  <si>
    <t>1 14</t>
  </si>
  <si>
    <t>Штрафы, санкции, возмещение ущерба</t>
  </si>
  <si>
    <t>1 16</t>
  </si>
  <si>
    <t>Прочие неналоговые доходы</t>
  </si>
  <si>
    <t>1 17</t>
  </si>
  <si>
    <t>БЕЗВОЗМЕЗДНЫЕ ПОСТУПЛЕНИЯ</t>
  </si>
  <si>
    <t>2 00</t>
  </si>
  <si>
    <t>БЕЗВОЗМЕЗДНЫЕ ПОСТУПЛЕНИЯ ОТ ДРУГИХ БЮДЖЕТОВ БЮДЖЕТНОЙ СИСТЕМЫ РОССИЙСКОЙ ФЕДЕРАЦИИ</t>
  </si>
  <si>
    <t>2 02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</si>
  <si>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</si>
  <si>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</si>
  <si>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</si>
  <si>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</si>
  <si>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</si>
  <si>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</si>
  <si>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</si>
  <si>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2 07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</si>
  <si>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</si>
  <si>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2 18</t>
  </si>
  <si>
    <t>ВОЗВРАТ ОСТАТКОВ СУБСИДИЙ, СУБВЕНЦИЙ И ИНЫХ МЕЖБЮДЖЕТНЫХ ТРАНСФЕРТОВ, ИМЕЮЩИХ ЦЕЛЕВОЕ НАЗНАЧЕНИЕ, ПРОШЛЫХ ЛЕТ</t>
  </si>
  <si>
    <t>2 19</t>
  </si>
  <si>
    <t>ИТОГО ДОХОДОВ</t>
  </si>
  <si>
    <t>РАСХОДЫ</t>
  </si>
  <si>
    <t>Раздел, подраздел классификации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</si>
  <si>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</si>
  <si>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</si>
  <si>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</si>
  <si>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</si>
  <si>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</si>
  <si>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</si>
  <si>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</si>
  <si>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</si>
  <si>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</si>
  <si>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</si>
  <si>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</si>
  <si>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</si>
  <si>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</si>
  <si>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</si>
  <si>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</si>
  <si>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</si>
  <si>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</si>
  <si>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</si>
  <si>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</si>
  <si>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</si>
  <si>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</si>
  <si>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</si>
  <si>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</si>
  <si>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</si>
  <si>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</si>
  <si>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</si>
  <si>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</si>
  <si>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</si>
  <si>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</si>
  <si>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</si>
  <si>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</si>
  <si>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Водное хозяйство</t>
  </si>
  <si>
    <t>Топливно-энергетический комплекс</t>
  </si>
  <si>
    <t>0402</t>
  </si>
  <si>
    <t>Сельское хозяйство и рыболовство</t>
  </si>
  <si>
    <t>0405</t>
  </si>
  <si>
    <t>Дорожное хозяйство (дорожные фонды)</t>
  </si>
  <si>
    <t>0409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</si>
  <si>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</si>
  <si>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</si>
  <si>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</si>
  <si>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</si>
  <si>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</si>
  <si>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</si>
  <si>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</si>
  <si>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</si>
  <si>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</si>
  <si>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</si>
  <si>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</si>
  <si>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</si>
  <si>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</si>
  <si>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</si>
  <si>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</si>
  <si>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</si>
  <si>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</si>
  <si>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</si>
  <si>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</si>
  <si>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</si>
  <si>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</si>
  <si>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</si>
  <si>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</si>
  <si>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</si>
  <si>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</si>
  <si>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</si>
  <si>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</si>
  <si>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</si>
  <si>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</si>
  <si>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</si>
  <si>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</si>
  <si>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</si>
  <si>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</si>
  <si>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</si>
  <si>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</si>
  <si>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</si>
  <si>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</si>
  <si>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</si>
  <si>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</si>
  <si>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</si>
  <si>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</si>
  <si>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</si>
  <si>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</si>
  <si>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</si>
  <si>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</si>
  <si>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МУНИЦИПАЛЬНОГО ДОЛГА</t>
  </si>
  <si>
    <t>1300</t>
  </si>
  <si>
    <t>Обслуживание государственного (муниципального) внутреннего долга</t>
  </si>
  <si>
    <t>1301</t>
  </si>
  <si>
    <t>ИТОГО РАСХОДОВ</t>
  </si>
  <si>
    <t>Результат исполнения бюджета (дефицит"-".профицит "+")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</si>
</sst>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0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94" applyFont="1" applyFill="1" applyAlignment="1">
      <alignment horizontal="center" vertical="top"/>
      <protection/>
    </xf>
    <xf numFmtId="0" fontId="19" fillId="0" borderId="0" xfId="94" applyFont="1" applyFill="1" applyBorder="1" applyAlignment="1">
      <alignment horizontal="center" vertical="top"/>
      <protection/>
    </xf>
    <xf numFmtId="0" fontId="20" fillId="0" borderId="0" xfId="94" applyFont="1" applyFill="1" applyBorder="1" applyAlignment="1">
      <alignment horizontal="justify" vertical="top"/>
      <protection/>
    </xf>
    <xf numFmtId="49" fontId="20" fillId="0" borderId="0" xfId="94" applyNumberFormat="1" applyFont="1" applyFill="1" applyBorder="1" applyAlignment="1">
      <alignment horizontal="justify" vertical="top"/>
      <protection/>
    </xf>
    <xf numFmtId="0" fontId="21" fillId="0" borderId="0" xfId="94" applyFont="1" applyFill="1" applyAlignment="1">
      <alignment horizontal="center"/>
      <protection/>
    </xf>
    <xf numFmtId="164" fontId="21" fillId="0" borderId="0" xfId="94" applyNumberFormat="1" applyFont="1" applyFill="1" applyAlignment="1">
      <alignment horizontal="center"/>
      <protection/>
    </xf>
    <xf numFmtId="0" fontId="22" fillId="0" borderId="0" xfId="94" applyFont="1" applyFill="1" applyBorder="1" applyAlignment="1">
      <alignment horizontal="center"/>
      <protection/>
    </xf>
    <xf numFmtId="0" fontId="21" fillId="0" borderId="10" xfId="94" applyFont="1" applyFill="1" applyBorder="1" applyAlignment="1">
      <alignment horizontal="center" vertical="center" wrapText="1"/>
      <protection/>
    </xf>
    <xf numFmtId="49" fontId="21" fillId="0" borderId="11" xfId="94" applyNumberFormat="1" applyFont="1" applyFill="1" applyBorder="1" applyAlignment="1">
      <alignment horizontal="center" vertical="center" wrapText="1"/>
      <protection/>
    </xf>
    <xf numFmtId="49" fontId="21" fillId="0" borderId="10" xfId="94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49" fontId="21" fillId="0" borderId="12" xfId="94" applyNumberFormat="1" applyFont="1" applyFill="1" applyBorder="1" applyAlignment="1">
      <alignment horizontal="center" vertical="center" wrapText="1"/>
      <protection/>
    </xf>
    <xf numFmtId="49" fontId="21" fillId="0" borderId="10" xfId="94" applyNumberFormat="1" applyFont="1" applyFill="1" applyBorder="1" applyAlignment="1">
      <alignment horizontal="center" vertical="center" wrapText="1"/>
      <protection/>
    </xf>
    <xf numFmtId="0" fontId="24" fillId="0" borderId="10" xfId="94" applyFont="1" applyFill="1" applyBorder="1" applyAlignment="1">
      <alignment horizontal="center" vertical="center" wrapText="1"/>
      <protection/>
    </xf>
    <xf numFmtId="49" fontId="24" fillId="0" borderId="10" xfId="94" applyNumberFormat="1" applyFont="1" applyFill="1" applyBorder="1" applyAlignment="1">
      <alignment horizontal="center" vertical="center" wrapText="1"/>
      <protection/>
    </xf>
    <xf numFmtId="3" fontId="24" fillId="0" borderId="10" xfId="94" applyNumberFormat="1" applyFont="1" applyFill="1" applyBorder="1" applyAlignment="1">
      <alignment horizontal="center" vertical="center"/>
      <protection/>
    </xf>
    <xf numFmtId="0" fontId="24" fillId="0" borderId="10" xfId="94" applyFont="1" applyFill="1" applyBorder="1" applyAlignment="1">
      <alignment horizontal="center" vertical="center"/>
      <protection/>
    </xf>
    <xf numFmtId="0" fontId="25" fillId="0" borderId="10" xfId="94" applyFont="1" applyFill="1" applyBorder="1" applyAlignment="1">
      <alignment vertical="top" wrapText="1"/>
      <protection/>
    </xf>
    <xf numFmtId="49" fontId="21" fillId="0" borderId="10" xfId="94" applyNumberFormat="1" applyFont="1" applyFill="1" applyBorder="1" applyAlignment="1">
      <alignment horizontal="center" vertical="top" wrapText="1"/>
      <protection/>
    </xf>
    <xf numFmtId="0" fontId="24" fillId="0" borderId="10" xfId="94" applyFont="1" applyFill="1" applyBorder="1" applyAlignment="1">
      <alignment horizontal="center" wrapText="1"/>
      <protection/>
    </xf>
    <xf numFmtId="164" fontId="24" fillId="0" borderId="10" xfId="94" applyNumberFormat="1" applyFont="1" applyFill="1" applyBorder="1" applyAlignment="1">
      <alignment horizontal="center"/>
      <protection/>
    </xf>
    <xf numFmtId="0" fontId="24" fillId="0" borderId="10" xfId="94" applyFont="1" applyFill="1" applyBorder="1" applyAlignment="1">
      <alignment horizontal="center"/>
      <protection/>
    </xf>
    <xf numFmtId="0" fontId="25" fillId="0" borderId="10" xfId="94" applyFont="1" applyFill="1" applyBorder="1" applyAlignment="1">
      <alignment vertical="center" wrapText="1"/>
      <protection/>
    </xf>
    <xf numFmtId="49" fontId="25" fillId="0" borderId="10" xfId="94" applyNumberFormat="1" applyFont="1" applyFill="1" applyBorder="1" applyAlignment="1">
      <alignment horizontal="center" vertical="center" wrapText="1"/>
      <protection/>
    </xf>
    <xf numFmtId="164" fontId="25" fillId="0" borderId="10" xfId="94" applyNumberFormat="1" applyFont="1" applyFill="1" applyBorder="1" applyAlignment="1">
      <alignment horizontal="center"/>
      <protection/>
    </xf>
    <xf numFmtId="165" fontId="25" fillId="0" borderId="10" xfId="94" applyNumberFormat="1" applyFont="1" applyFill="1" applyBorder="1" applyAlignment="1">
      <alignment horizontal="center"/>
      <protection/>
    </xf>
    <xf numFmtId="43" fontId="44" fillId="0" borderId="0" xfId="102" applyFont="1" applyAlignment="1">
      <alignment/>
    </xf>
    <xf numFmtId="0" fontId="21" fillId="0" borderId="10" xfId="94" applyFont="1" applyFill="1" applyBorder="1" applyAlignment="1">
      <alignment wrapText="1"/>
      <protection/>
    </xf>
    <xf numFmtId="49" fontId="21" fillId="0" borderId="10" xfId="94" applyNumberFormat="1" applyFont="1" applyFill="1" applyBorder="1" applyAlignment="1">
      <alignment horizontal="center" wrapText="1"/>
      <protection/>
    </xf>
    <xf numFmtId="164" fontId="44" fillId="0" borderId="10" xfId="95" applyNumberFormat="1" applyFont="1" applyFill="1" applyBorder="1" applyAlignment="1">
      <alignment horizontal="center"/>
      <protection/>
    </xf>
    <xf numFmtId="165" fontId="21" fillId="0" borderId="10" xfId="94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44" fillId="45" borderId="0" xfId="0" applyFont="1" applyFill="1" applyAlignment="1">
      <alignment/>
    </xf>
    <xf numFmtId="43" fontId="44" fillId="45" borderId="0" xfId="102" applyFont="1" applyFill="1" applyAlignment="1">
      <alignment/>
    </xf>
    <xf numFmtId="0" fontId="21" fillId="0" borderId="10" xfId="94" applyFont="1" applyFill="1" applyBorder="1" applyAlignment="1">
      <alignment vertical="center" wrapText="1"/>
      <protection/>
    </xf>
    <xf numFmtId="0" fontId="21" fillId="0" borderId="10" xfId="94" applyFont="1" applyFill="1" applyBorder="1" applyAlignment="1">
      <alignment vertical="top" wrapText="1"/>
      <protection/>
    </xf>
    <xf numFmtId="164" fontId="21" fillId="0" borderId="10" xfId="94" applyNumberFormat="1" applyFont="1" applyFill="1" applyBorder="1" applyAlignment="1">
      <alignment horizontal="center"/>
      <protection/>
    </xf>
    <xf numFmtId="49" fontId="25" fillId="0" borderId="10" xfId="94" applyNumberFormat="1" applyFont="1" applyFill="1" applyBorder="1" applyAlignment="1">
      <alignment horizontal="center" vertical="top" wrapText="1"/>
      <protection/>
    </xf>
    <xf numFmtId="164" fontId="26" fillId="0" borderId="10" xfId="94" applyNumberFormat="1" applyFont="1" applyFill="1" applyBorder="1" applyAlignment="1">
      <alignment horizontal="center"/>
      <protection/>
    </xf>
    <xf numFmtId="49" fontId="44" fillId="0" borderId="10" xfId="93" applyNumberFormat="1" applyFont="1" applyFill="1" applyBorder="1" applyAlignment="1">
      <alignment vertical="top" wrapText="1"/>
      <protection/>
    </xf>
    <xf numFmtId="49" fontId="44" fillId="0" borderId="10" xfId="93" applyNumberFormat="1" applyFont="1" applyFill="1" applyBorder="1" applyAlignment="1">
      <alignment horizontal="center" vertical="top" wrapText="1"/>
      <protection/>
    </xf>
    <xf numFmtId="49" fontId="44" fillId="0" borderId="10" xfId="93" applyNumberFormat="1" applyFont="1" applyFill="1" applyBorder="1" applyAlignment="1">
      <alignment wrapText="1"/>
      <protection/>
    </xf>
    <xf numFmtId="49" fontId="44" fillId="0" borderId="10" xfId="93" applyNumberFormat="1" applyFont="1" applyFill="1" applyBorder="1" applyAlignment="1">
      <alignment horizontal="center" wrapText="1"/>
      <protection/>
    </xf>
    <xf numFmtId="164" fontId="44" fillId="45" borderId="10" xfId="95" applyNumberFormat="1" applyFont="1" applyFill="1" applyBorder="1" applyAlignment="1">
      <alignment horizontal="center"/>
      <protection/>
    </xf>
    <xf numFmtId="0" fontId="25" fillId="0" borderId="10" xfId="94" applyFont="1" applyFill="1" applyBorder="1" applyAlignment="1">
      <alignment wrapText="1"/>
      <protection/>
    </xf>
    <xf numFmtId="49" fontId="25" fillId="0" borderId="10" xfId="94" applyNumberFormat="1" applyFont="1" applyFill="1" applyBorder="1" applyAlignment="1">
      <alignment horizontal="center" wrapText="1"/>
      <protection/>
    </xf>
    <xf numFmtId="0" fontId="25" fillId="0" borderId="10" xfId="94" applyFont="1" applyFill="1" applyBorder="1" applyAlignment="1">
      <alignment horizontal="left" wrapText="1"/>
      <protection/>
    </xf>
    <xf numFmtId="43" fontId="0" fillId="0" borderId="0" xfId="102" applyFont="1" applyAlignment="1">
      <alignment/>
    </xf>
    <xf numFmtId="0" fontId="21" fillId="0" borderId="0" xfId="94" applyFont="1" applyFill="1" applyBorder="1" applyAlignment="1">
      <alignment vertical="top" wrapText="1"/>
      <protection/>
    </xf>
    <xf numFmtId="49" fontId="21" fillId="0" borderId="0" xfId="94" applyNumberFormat="1" applyFont="1" applyFill="1" applyBorder="1" applyAlignment="1">
      <alignment vertical="top" wrapText="1"/>
      <protection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64" fontId="44" fillId="0" borderId="0" xfId="102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2018-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%20&#1050;&#1041;&#1050;%20&#1053;&#1072;%2001.04.2022%20&#1048;&#1085;&#1092;%20&#1086;&#1073;%20&#1080;&#1089;&#1087;%20&#1073;&#1102;&#1076;&#1078;&#1077;&#1090;&#1072;%20&#1058;&#1052;&#1054;%20&#1074;%20&#1089;&#1088;&#1072;&#1074;&#1085;&#1077;&#1085;&#1080;&#1080;%20%20&#1089;%20&#1089;&#1086;&#1086;&#1090;&#1074;&#1077;&#1090;%20&#1087;&#1077;&#1088;&#1080;&#1086;&#1076;&#1086;&#1084;%20&#1087;&#1088;&#1086;&#1096;&#1083;&#1086;&#1075;&#1086;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-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view="pageBreakPreview" zoomScaleSheetLayoutView="100" zoomScalePageLayoutView="0" workbookViewId="0" topLeftCell="A1">
      <pane ySplit="7" topLeftCell="A12" activePane="bottomLeft" state="frozen"/>
      <selection pane="topLeft" activeCell="A1" sqref="A1"/>
      <selection pane="bottomLeft" activeCell="E63" sqref="E63"/>
    </sheetView>
  </sheetViews>
  <sheetFormatPr defaultColWidth="9.140625" defaultRowHeight="15"/>
  <cols>
    <col min="1" max="1" width="50.421875" style="57" customWidth="1"/>
    <col min="2" max="2" width="17.421875" style="58" customWidth="1"/>
    <col min="3" max="3" width="13.421875" style="60" customWidth="1"/>
    <col min="4" max="4" width="13.140625" style="59" customWidth="1"/>
    <col min="5" max="5" width="18.8515625" style="60" customWidth="1"/>
    <col min="7" max="7" width="19.140625" style="0" bestFit="1" customWidth="1"/>
    <col min="8" max="8" width="14.7109375" style="0" bestFit="1" customWidth="1"/>
    <col min="9" max="9" width="16.140625" style="0" bestFit="1" customWidth="1"/>
    <col min="10" max="10" width="13.57421875" style="0" bestFit="1" customWidth="1"/>
    <col min="11" max="12" width="14.71093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1</v>
      </c>
      <c r="B2" s="1"/>
      <c r="C2" s="1"/>
      <c r="D2" s="1"/>
      <c r="E2" s="1"/>
    </row>
    <row r="3" spans="1:5" ht="15.75">
      <c r="A3" s="2" t="s">
        <v>2</v>
      </c>
      <c r="B3" s="2"/>
      <c r="C3" s="2"/>
      <c r="D3" s="2"/>
      <c r="E3" s="2"/>
    </row>
    <row r="4" spans="1:5" ht="15">
      <c r="A4" s="3"/>
      <c r="B4" s="4"/>
      <c r="C4" s="5"/>
      <c r="D4" s="6"/>
      <c r="E4" s="7" t="s">
        <v>3</v>
      </c>
    </row>
    <row r="5" spans="1:5" s="11" customFormat="1" ht="27" customHeight="1">
      <c r="A5" s="8" t="s">
        <v>4</v>
      </c>
      <c r="B5" s="9" t="s">
        <v>5</v>
      </c>
      <c r="C5" s="10" t="s">
        <v>6</v>
      </c>
      <c r="D5" s="10"/>
      <c r="E5" s="10" t="s">
        <v>7</v>
      </c>
    </row>
    <row r="6" spans="1:5" s="11" customFormat="1" ht="27.75" customHeight="1">
      <c r="A6" s="8"/>
      <c r="B6" s="12"/>
      <c r="C6" s="13" t="s">
        <v>8</v>
      </c>
      <c r="D6" s="13" t="s">
        <v>9</v>
      </c>
      <c r="E6" s="10"/>
    </row>
    <row r="7" spans="1:5" s="11" customFormat="1" ht="13.5" customHeight="1">
      <c r="A7" s="14">
        <v>1</v>
      </c>
      <c r="B7" s="15" t="s">
        <v>10</v>
      </c>
      <c r="C7" s="14">
        <v>3</v>
      </c>
      <c r="D7" s="16">
        <v>4</v>
      </c>
      <c r="E7" s="17">
        <v>5</v>
      </c>
    </row>
    <row r="8" spans="1:5" s="11" customFormat="1" ht="37.5" customHeight="1">
      <c r="A8" s="18" t="s">
        <v>11</v>
      </c>
      <c r="B8" s="19" t="s">
        <v>12</v>
      </c>
      <c r="C8" s="20"/>
      <c r="D8" s="21"/>
      <c r="E8" s="22"/>
    </row>
    <row r="9" spans="1:12" s="11" customFormat="1" ht="12.75">
      <c r="A9" s="23" t="s">
        <v>13</v>
      </c>
      <c r="B9" s="24" t="s">
        <v>14</v>
      </c>
      <c r="C9" s="25">
        <f>SUM(C10:C25)</f>
        <v>50619.9</v>
      </c>
      <c r="D9" s="25">
        <f>SUM(D10:D25)</f>
        <v>75805.20000000001</v>
      </c>
      <c r="E9" s="26">
        <f>D9/C9*100</f>
        <v>149.75375297066967</v>
      </c>
      <c r="G9" s="27"/>
      <c r="H9" s="27"/>
      <c r="I9" s="27"/>
      <c r="J9" s="27"/>
      <c r="K9" s="27"/>
      <c r="L9" s="27"/>
    </row>
    <row r="10" spans="1:12" s="11" customFormat="1" ht="12.75">
      <c r="A10" s="28" t="s">
        <v>15</v>
      </c>
      <c r="B10" s="29" t="s">
        <v>16</v>
      </c>
      <c r="C10" s="30">
        <v>26021.6</v>
      </c>
      <c r="D10" s="30">
        <v>31213.5</v>
      </c>
      <c r="E10" s="31">
        <f aca="true" t="shared" si="0" ref="E10:E25">D10/C10*100</f>
        <v>119.95227042149598</v>
      </c>
      <c r="G10" s="27"/>
      <c r="H10" s="27"/>
      <c r="I10" s="27"/>
      <c r="J10" s="27"/>
      <c r="K10" s="27"/>
      <c r="L10" s="27"/>
    </row>
    <row r="11" spans="1:12" s="11" customFormat="1" ht="38.25">
      <c r="A11" s="28" t="s">
        <v>17</v>
      </c>
      <c r="B11" s="29" t="s">
        <v>18</v>
      </c>
      <c r="C11" s="30">
        <v>4655.5</v>
      </c>
      <c r="D11" s="30">
        <v>5212.4</v>
      </c>
      <c r="E11" s="31">
        <f t="shared" si="0"/>
        <v>111.96219525292663</v>
      </c>
      <c r="G11" s="27"/>
      <c r="H11" s="27"/>
      <c r="I11" s="27"/>
      <c r="J11" s="27"/>
      <c r="K11" s="27"/>
      <c r="L11" s="27"/>
    </row>
    <row r="12" spans="1:12" s="34" customFormat="1" ht="25.5">
      <c r="A12" s="32" t="s">
        <v>19</v>
      </c>
      <c r="B12" s="33" t="s">
        <v>20</v>
      </c>
      <c r="C12" s="30">
        <v>1260.6</v>
      </c>
      <c r="D12" s="30">
        <v>14485.2</v>
      </c>
      <c r="E12" s="31" t="s">
        <v>21</v>
      </c>
      <c r="G12" s="35"/>
      <c r="H12" s="35"/>
      <c r="I12" s="35"/>
      <c r="J12" s="35"/>
      <c r="K12" s="35"/>
      <c r="L12" s="35"/>
    </row>
    <row r="13" spans="1:12" s="34" customFormat="1" ht="25.5">
      <c r="A13" s="32" t="s">
        <v>22</v>
      </c>
      <c r="B13" s="33" t="s">
        <v>20</v>
      </c>
      <c r="C13" s="30">
        <v>1322.4</v>
      </c>
      <c r="D13" s="30">
        <v>40.6</v>
      </c>
      <c r="E13" s="31">
        <f t="shared" si="0"/>
        <v>3.070175438596491</v>
      </c>
      <c r="G13" s="35"/>
      <c r="H13" s="35"/>
      <c r="I13" s="35"/>
      <c r="J13" s="35"/>
      <c r="K13" s="35"/>
      <c r="L13" s="35"/>
    </row>
    <row r="14" spans="1:12" s="34" customFormat="1" ht="12.75">
      <c r="A14" s="32" t="s">
        <v>23</v>
      </c>
      <c r="B14" s="33" t="s">
        <v>20</v>
      </c>
      <c r="C14" s="30">
        <v>630</v>
      </c>
      <c r="D14" s="30">
        <v>2596.9</v>
      </c>
      <c r="E14" s="31" t="s">
        <v>21</v>
      </c>
      <c r="G14" s="35"/>
      <c r="H14" s="35"/>
      <c r="I14" s="35"/>
      <c r="J14" s="35"/>
      <c r="K14" s="35"/>
      <c r="L14" s="35"/>
    </row>
    <row r="15" spans="1:12" s="34" customFormat="1" ht="32.25" customHeight="1">
      <c r="A15" s="32" t="s">
        <v>24</v>
      </c>
      <c r="B15" s="33" t="s">
        <v>20</v>
      </c>
      <c r="C15" s="30">
        <v>298.9</v>
      </c>
      <c r="D15" s="30">
        <v>403.8</v>
      </c>
      <c r="E15" s="31">
        <f t="shared" si="0"/>
        <v>135.09534961525594</v>
      </c>
      <c r="G15" s="35"/>
      <c r="H15" s="35"/>
      <c r="I15" s="35"/>
      <c r="J15" s="35"/>
      <c r="K15" s="35"/>
      <c r="L15" s="35"/>
    </row>
    <row r="16" spans="1:12" s="34" customFormat="1" ht="16.5" customHeight="1">
      <c r="A16" s="32" t="s">
        <v>25</v>
      </c>
      <c r="B16" s="33" t="s">
        <v>26</v>
      </c>
      <c r="C16" s="30">
        <v>59.4</v>
      </c>
      <c r="D16" s="30">
        <v>101.1</v>
      </c>
      <c r="E16" s="31">
        <f t="shared" si="0"/>
        <v>170.2020202020202</v>
      </c>
      <c r="G16" s="35"/>
      <c r="H16" s="35"/>
      <c r="I16" s="35"/>
      <c r="J16" s="35"/>
      <c r="K16" s="35"/>
      <c r="L16" s="35"/>
    </row>
    <row r="17" spans="1:12" s="11" customFormat="1" ht="12.75">
      <c r="A17" s="28" t="s">
        <v>27</v>
      </c>
      <c r="B17" s="29" t="s">
        <v>26</v>
      </c>
      <c r="C17" s="30">
        <v>58.4</v>
      </c>
      <c r="D17" s="30">
        <v>61.9</v>
      </c>
      <c r="E17" s="31">
        <f t="shared" si="0"/>
        <v>105.99315068493152</v>
      </c>
      <c r="G17" s="27"/>
      <c r="H17" s="27"/>
      <c r="I17" s="27"/>
      <c r="J17" s="27"/>
      <c r="K17" s="27"/>
      <c r="L17" s="27"/>
    </row>
    <row r="18" spans="1:12" s="11" customFormat="1" ht="15" customHeight="1">
      <c r="A18" s="36" t="s">
        <v>28</v>
      </c>
      <c r="B18" s="13" t="s">
        <v>26</v>
      </c>
      <c r="C18" s="30">
        <v>1053.9</v>
      </c>
      <c r="D18" s="30">
        <v>1188.2</v>
      </c>
      <c r="E18" s="31">
        <f t="shared" si="0"/>
        <v>112.7431445108644</v>
      </c>
      <c r="G18" s="27"/>
      <c r="H18" s="27"/>
      <c r="I18" s="27"/>
      <c r="J18" s="27"/>
      <c r="K18" s="27"/>
      <c r="L18" s="27"/>
    </row>
    <row r="19" spans="1:12" s="11" customFormat="1" ht="12.75">
      <c r="A19" s="28" t="s">
        <v>29</v>
      </c>
      <c r="B19" s="29" t="s">
        <v>30</v>
      </c>
      <c r="C19" s="30">
        <v>345.5</v>
      </c>
      <c r="D19" s="30">
        <v>460.7</v>
      </c>
      <c r="E19" s="31">
        <f t="shared" si="0"/>
        <v>133.34298118668596</v>
      </c>
      <c r="G19" s="27"/>
      <c r="H19" s="27"/>
      <c r="I19" s="27"/>
      <c r="J19" s="27"/>
      <c r="K19" s="27"/>
      <c r="L19" s="27"/>
    </row>
    <row r="20" spans="1:12" s="11" customFormat="1" ht="25.5">
      <c r="A20" s="28" t="s">
        <v>31</v>
      </c>
      <c r="B20" s="29" t="s">
        <v>32</v>
      </c>
      <c r="C20" s="30">
        <v>9816</v>
      </c>
      <c r="D20" s="30">
        <v>11089</v>
      </c>
      <c r="E20" s="31">
        <f t="shared" si="0"/>
        <v>112.96862265688672</v>
      </c>
      <c r="G20" s="27"/>
      <c r="H20" s="27"/>
      <c r="I20" s="27"/>
      <c r="J20" s="27"/>
      <c r="K20" s="27"/>
      <c r="L20" s="27"/>
    </row>
    <row r="21" spans="1:12" s="11" customFormat="1" ht="12.75">
      <c r="A21" s="28" t="s">
        <v>33</v>
      </c>
      <c r="B21" s="29" t="s">
        <v>34</v>
      </c>
      <c r="C21" s="30">
        <v>896.1</v>
      </c>
      <c r="D21" s="30">
        <v>2789.3</v>
      </c>
      <c r="E21" s="31" t="s">
        <v>21</v>
      </c>
      <c r="G21" s="27"/>
      <c r="H21" s="27"/>
      <c r="I21" s="27"/>
      <c r="J21" s="27"/>
      <c r="K21" s="27"/>
      <c r="L21" s="27"/>
    </row>
    <row r="22" spans="1:12" s="11" customFormat="1" ht="25.5">
      <c r="A22" s="37" t="s">
        <v>35</v>
      </c>
      <c r="B22" s="19" t="s">
        <v>36</v>
      </c>
      <c r="C22" s="30">
        <v>3780.6</v>
      </c>
      <c r="D22" s="30">
        <v>3777.8</v>
      </c>
      <c r="E22" s="31">
        <f t="shared" si="0"/>
        <v>99.92593768184945</v>
      </c>
      <c r="G22" s="27"/>
      <c r="H22" s="27"/>
      <c r="I22" s="27"/>
      <c r="J22" s="27"/>
      <c r="K22" s="27"/>
      <c r="L22" s="27"/>
    </row>
    <row r="23" spans="1:12" s="11" customFormat="1" ht="25.5">
      <c r="A23" s="37" t="s">
        <v>37</v>
      </c>
      <c r="B23" s="19" t="s">
        <v>38</v>
      </c>
      <c r="C23" s="30">
        <v>300.2</v>
      </c>
      <c r="D23" s="30">
        <v>1362.6</v>
      </c>
      <c r="E23" s="31" t="s">
        <v>21</v>
      </c>
      <c r="G23" s="27"/>
      <c r="H23" s="27"/>
      <c r="I23" s="27"/>
      <c r="J23" s="27"/>
      <c r="K23" s="27"/>
      <c r="L23" s="27"/>
    </row>
    <row r="24" spans="1:12" s="11" customFormat="1" ht="12.75">
      <c r="A24" s="37" t="s">
        <v>39</v>
      </c>
      <c r="B24" s="19" t="s">
        <v>40</v>
      </c>
      <c r="C24" s="30">
        <v>63.3</v>
      </c>
      <c r="D24" s="30">
        <v>983.2</v>
      </c>
      <c r="E24" s="31" t="s">
        <v>21</v>
      </c>
      <c r="G24" s="27"/>
      <c r="H24" s="27"/>
      <c r="I24" s="27"/>
      <c r="J24" s="27"/>
      <c r="K24" s="27"/>
      <c r="L24" s="27"/>
    </row>
    <row r="25" spans="1:12" s="11" customFormat="1" ht="12.75">
      <c r="A25" s="37" t="s">
        <v>41</v>
      </c>
      <c r="B25" s="19" t="s">
        <v>42</v>
      </c>
      <c r="C25" s="30">
        <v>57.5</v>
      </c>
      <c r="D25" s="30">
        <v>39</v>
      </c>
      <c r="E25" s="31">
        <f t="shared" si="0"/>
        <v>67.82608695652173</v>
      </c>
      <c r="G25" s="27"/>
      <c r="H25" s="27"/>
      <c r="I25" s="27"/>
      <c r="J25" s="27"/>
      <c r="K25" s="27"/>
      <c r="L25" s="27"/>
    </row>
    <row r="26" spans="1:12" s="11" customFormat="1" ht="12.75">
      <c r="A26" s="23" t="s">
        <v>43</v>
      </c>
      <c r="B26" s="24" t="s">
        <v>44</v>
      </c>
      <c r="C26" s="25">
        <f>C27+C32+C34+C35+C36+C33</f>
        <v>155181.5</v>
      </c>
      <c r="D26" s="25">
        <f>D27+D32+D34+D35+D36+D33</f>
        <v>191442.00000000003</v>
      </c>
      <c r="E26" s="26">
        <f>D26/C26*100</f>
        <v>123.36650953883034</v>
      </c>
      <c r="G26" s="27"/>
      <c r="H26" s="27"/>
      <c r="I26" s="27"/>
      <c r="J26" s="27"/>
      <c r="K26" s="27"/>
      <c r="L26" s="27"/>
    </row>
    <row r="27" spans="1:12" s="11" customFormat="1" ht="38.25">
      <c r="A27" s="36" t="s">
        <v>45</v>
      </c>
      <c r="B27" s="13" t="s">
        <v>46</v>
      </c>
      <c r="C27" s="38">
        <f>SUM(C28:C31)</f>
        <v>155134.5</v>
      </c>
      <c r="D27" s="38">
        <f>SUM(D28:D31)</f>
        <v>191470.6</v>
      </c>
      <c r="E27" s="31">
        <f>D27/C27*100</f>
        <v>123.42232063145207</v>
      </c>
      <c r="G27" s="27"/>
      <c r="H27" s="27"/>
      <c r="I27" s="27"/>
      <c r="J27" s="27"/>
      <c r="K27" s="27"/>
      <c r="L27" s="27"/>
    </row>
    <row r="28" spans="1:12" s="11" customFormat="1" ht="25.5">
      <c r="A28" s="37" t="s">
        <v>47</v>
      </c>
      <c r="B28" s="19" t="s">
        <v>46</v>
      </c>
      <c r="C28" s="30">
        <v>63931.5</v>
      </c>
      <c r="D28" s="30">
        <v>80989.5</v>
      </c>
      <c r="E28" s="31">
        <f aca="true" t="shared" si="1" ref="E28:E35">D28/C28*100</f>
        <v>126.6816827385561</v>
      </c>
      <c r="G28" s="27"/>
      <c r="H28" s="27"/>
      <c r="I28" s="27"/>
      <c r="J28" s="27"/>
      <c r="K28" s="27"/>
      <c r="L28" s="27"/>
    </row>
    <row r="29" spans="1:12" s="11" customFormat="1" ht="25.5">
      <c r="A29" s="37" t="s">
        <v>48</v>
      </c>
      <c r="B29" s="19" t="s">
        <v>46</v>
      </c>
      <c r="C29" s="30">
        <v>3594.2</v>
      </c>
      <c r="D29" s="30">
        <v>4370</v>
      </c>
      <c r="E29" s="31">
        <f t="shared" si="1"/>
        <v>121.58477547159312</v>
      </c>
      <c r="G29" s="27"/>
      <c r="H29" s="27"/>
      <c r="I29" s="27"/>
      <c r="J29" s="27"/>
      <c r="K29" s="27"/>
      <c r="L29" s="27"/>
    </row>
    <row r="30" spans="1:12" s="11" customFormat="1" ht="25.5">
      <c r="A30" s="37" t="s">
        <v>49</v>
      </c>
      <c r="B30" s="19" t="s">
        <v>46</v>
      </c>
      <c r="C30" s="30">
        <v>83933.1</v>
      </c>
      <c r="D30" s="30">
        <v>102579.6</v>
      </c>
      <c r="E30" s="31">
        <f t="shared" si="1"/>
        <v>122.21590766932235</v>
      </c>
      <c r="G30" s="27"/>
      <c r="H30" s="27"/>
      <c r="I30" s="27"/>
      <c r="J30" s="27"/>
      <c r="K30" s="27"/>
      <c r="L30" s="27"/>
    </row>
    <row r="31" spans="1:12" s="11" customFormat="1" ht="12.75">
      <c r="A31" s="37" t="s">
        <v>50</v>
      </c>
      <c r="B31" s="19" t="s">
        <v>46</v>
      </c>
      <c r="C31" s="30">
        <v>3675.7</v>
      </c>
      <c r="D31" s="30">
        <v>3531.5</v>
      </c>
      <c r="E31" s="31">
        <f t="shared" si="1"/>
        <v>96.0769377261474</v>
      </c>
      <c r="G31" s="27"/>
      <c r="H31" s="27"/>
      <c r="I31" s="27"/>
      <c r="J31" s="27"/>
      <c r="K31" s="27"/>
      <c r="L31" s="27"/>
    </row>
    <row r="32" spans="1:12" s="11" customFormat="1" ht="38.25">
      <c r="A32" s="36" t="s">
        <v>51</v>
      </c>
      <c r="B32" s="13"/>
      <c r="C32" s="30"/>
      <c r="D32" s="30"/>
      <c r="E32" s="31" t="e">
        <f t="shared" si="1"/>
        <v>#DIV/0!</v>
      </c>
      <c r="H32" s="27"/>
      <c r="I32" s="27"/>
      <c r="J32" s="27"/>
      <c r="K32" s="27"/>
      <c r="L32" s="27"/>
    </row>
    <row r="33" spans="1:12" s="11" customFormat="1" ht="25.5">
      <c r="A33" s="36" t="s">
        <v>52</v>
      </c>
      <c r="B33" s="13"/>
      <c r="C33" s="30"/>
      <c r="D33" s="30"/>
      <c r="E33" s="31" t="e">
        <f t="shared" si="1"/>
        <v>#DIV/0!</v>
      </c>
      <c r="G33" s="27"/>
      <c r="H33" s="27"/>
      <c r="I33" s="27"/>
      <c r="J33" s="27"/>
      <c r="K33" s="27"/>
      <c r="L33" s="27"/>
    </row>
    <row r="34" spans="1:12" s="11" customFormat="1" ht="12.75">
      <c r="A34" s="36" t="s">
        <v>53</v>
      </c>
      <c r="B34" s="13" t="s">
        <v>54</v>
      </c>
      <c r="C34" s="30">
        <v>47</v>
      </c>
      <c r="D34" s="30">
        <v>38.2</v>
      </c>
      <c r="E34" s="31">
        <f t="shared" si="1"/>
        <v>81.27659574468086</v>
      </c>
      <c r="G34" s="27"/>
      <c r="H34" s="27"/>
      <c r="I34" s="27"/>
      <c r="J34" s="27"/>
      <c r="K34" s="27"/>
      <c r="L34" s="27"/>
    </row>
    <row r="35" spans="1:12" s="11" customFormat="1" ht="63.75">
      <c r="A35" s="36" t="s">
        <v>55</v>
      </c>
      <c r="B35" s="13" t="s">
        <v>56</v>
      </c>
      <c r="C35" s="30"/>
      <c r="D35" s="30"/>
      <c r="E35" s="31" t="e">
        <f t="shared" si="1"/>
        <v>#DIV/0!</v>
      </c>
      <c r="G35" s="27"/>
      <c r="H35" s="27"/>
      <c r="I35" s="27"/>
      <c r="J35" s="27"/>
      <c r="K35" s="27"/>
      <c r="L35" s="27"/>
    </row>
    <row r="36" spans="1:12" s="11" customFormat="1" ht="38.25">
      <c r="A36" s="36" t="s">
        <v>57</v>
      </c>
      <c r="B36" s="13" t="s">
        <v>58</v>
      </c>
      <c r="C36" s="30"/>
      <c r="D36" s="30">
        <v>-66.8</v>
      </c>
      <c r="E36" s="31"/>
      <c r="G36" s="27"/>
      <c r="H36" s="27"/>
      <c r="I36" s="27"/>
      <c r="J36" s="27"/>
      <c r="K36" s="27"/>
      <c r="L36" s="27"/>
    </row>
    <row r="37" spans="1:12" s="11" customFormat="1" ht="12.75">
      <c r="A37" s="18" t="s">
        <v>59</v>
      </c>
      <c r="B37" s="39"/>
      <c r="C37" s="40">
        <f>C9+C26</f>
        <v>205801.4</v>
      </c>
      <c r="D37" s="40">
        <f>D9+D26</f>
        <v>267247.20000000007</v>
      </c>
      <c r="E37" s="26">
        <f>D37/C37*100</f>
        <v>129.85684256764048</v>
      </c>
      <c r="G37" s="27"/>
      <c r="H37" s="27"/>
      <c r="I37" s="27"/>
      <c r="J37" s="27"/>
      <c r="K37" s="27"/>
      <c r="L37" s="27"/>
    </row>
    <row r="38" spans="1:12" s="11" customFormat="1" ht="12.75">
      <c r="A38" s="18"/>
      <c r="B38" s="39"/>
      <c r="C38" s="40"/>
      <c r="D38" s="40"/>
      <c r="E38" s="26"/>
      <c r="G38" s="27"/>
      <c r="H38" s="27"/>
      <c r="I38" s="27"/>
      <c r="J38" s="27"/>
      <c r="K38" s="27"/>
      <c r="L38" s="27"/>
    </row>
    <row r="39" spans="1:12" s="11" customFormat="1" ht="38.25">
      <c r="A39" s="18" t="s">
        <v>60</v>
      </c>
      <c r="B39" s="39" t="s">
        <v>61</v>
      </c>
      <c r="C39" s="40"/>
      <c r="D39" s="40"/>
      <c r="E39" s="26"/>
      <c r="G39" s="27"/>
      <c r="H39" s="27"/>
      <c r="I39" s="27"/>
      <c r="J39" s="27"/>
      <c r="K39" s="27"/>
      <c r="L39" s="27"/>
    </row>
    <row r="40" spans="1:12" s="11" customFormat="1" ht="12.75">
      <c r="A40" s="18" t="s">
        <v>62</v>
      </c>
      <c r="B40" s="39" t="s">
        <v>63</v>
      </c>
      <c r="C40" s="25">
        <f>SUM(C41:C47)</f>
        <v>19108.500000000004</v>
      </c>
      <c r="D40" s="25">
        <f>SUM(D41:D47)</f>
        <v>25098.999999999996</v>
      </c>
      <c r="E40" s="26">
        <f>D40/C40*100</f>
        <v>131.34992280922097</v>
      </c>
      <c r="G40" s="27"/>
      <c r="H40" s="27"/>
      <c r="I40" s="27"/>
      <c r="J40" s="27"/>
      <c r="K40" s="27"/>
      <c r="L40" s="27"/>
    </row>
    <row r="41" spans="1:12" s="11" customFormat="1" ht="37.5" customHeight="1">
      <c r="A41" s="41" t="s">
        <v>64</v>
      </c>
      <c r="B41" s="42" t="s">
        <v>65</v>
      </c>
      <c r="C41" s="30">
        <v>2085.8</v>
      </c>
      <c r="D41" s="30">
        <v>605.5</v>
      </c>
      <c r="E41" s="31">
        <f>D41/C41*100</f>
        <v>29.029628919359475</v>
      </c>
      <c r="G41" s="27"/>
      <c r="H41" s="27"/>
      <c r="I41" s="27"/>
      <c r="J41" s="27"/>
      <c r="K41" s="27"/>
      <c r="L41" s="27"/>
    </row>
    <row r="42" spans="1:12" s="11" customFormat="1" ht="38.25">
      <c r="A42" s="41" t="s">
        <v>66</v>
      </c>
      <c r="B42" s="42" t="s">
        <v>67</v>
      </c>
      <c r="C42" s="30">
        <v>405.3</v>
      </c>
      <c r="D42" s="30">
        <v>641.1</v>
      </c>
      <c r="E42" s="31">
        <f>D42/C42*100</f>
        <v>158.17912657290896</v>
      </c>
      <c r="G42" s="27"/>
      <c r="H42" s="27"/>
      <c r="I42" s="27"/>
      <c r="J42" s="27"/>
      <c r="K42" s="27"/>
      <c r="L42" s="27"/>
    </row>
    <row r="43" spans="1:12" s="11" customFormat="1" ht="38.25">
      <c r="A43" s="41" t="s">
        <v>68</v>
      </c>
      <c r="B43" s="42" t="s">
        <v>69</v>
      </c>
      <c r="C43" s="30">
        <v>13986.6</v>
      </c>
      <c r="D43" s="30">
        <v>19752.7</v>
      </c>
      <c r="E43" s="31">
        <f>D43/C43*100</f>
        <v>141.22588763530808</v>
      </c>
      <c r="G43" s="27"/>
      <c r="H43" s="27"/>
      <c r="I43" s="27"/>
      <c r="J43" s="27"/>
      <c r="K43" s="27"/>
      <c r="L43" s="27"/>
    </row>
    <row r="44" spans="1:12" s="11" customFormat="1" ht="12.75">
      <c r="A44" s="41" t="s">
        <v>70</v>
      </c>
      <c r="B44" s="42" t="s">
        <v>71</v>
      </c>
      <c r="C44" s="30">
        <v>0</v>
      </c>
      <c r="D44" s="30">
        <v>0</v>
      </c>
      <c r="E44" s="31" t="e">
        <f aca="true" t="shared" si="2" ref="E44:E49">D44/C44*100</f>
        <v>#DIV/0!</v>
      </c>
      <c r="G44" s="27"/>
      <c r="H44" s="27"/>
      <c r="I44" s="27"/>
      <c r="J44" s="27"/>
      <c r="K44" s="27"/>
      <c r="L44" s="27"/>
    </row>
    <row r="45" spans="1:12" s="11" customFormat="1" ht="38.25">
      <c r="A45" s="41" t="s">
        <v>72</v>
      </c>
      <c r="B45" s="42" t="s">
        <v>73</v>
      </c>
      <c r="C45" s="30">
        <v>186.5</v>
      </c>
      <c r="D45" s="30">
        <v>2136.1</v>
      </c>
      <c r="E45" s="31" t="s">
        <v>21</v>
      </c>
      <c r="G45" s="27"/>
      <c r="H45" s="27"/>
      <c r="I45" s="27"/>
      <c r="J45" s="27"/>
      <c r="K45" s="27"/>
      <c r="L45" s="27"/>
    </row>
    <row r="46" spans="1:12" s="11" customFormat="1" ht="19.5" customHeight="1">
      <c r="A46" s="41" t="s">
        <v>74</v>
      </c>
      <c r="B46" s="42" t="s">
        <v>75</v>
      </c>
      <c r="C46" s="30">
        <v>1201.9</v>
      </c>
      <c r="D46" s="30">
        <v>0</v>
      </c>
      <c r="E46" s="31">
        <f t="shared" si="2"/>
        <v>0</v>
      </c>
      <c r="G46" s="27"/>
      <c r="H46" s="27"/>
      <c r="I46" s="27"/>
      <c r="J46" s="27"/>
      <c r="K46" s="27"/>
      <c r="L46" s="27"/>
    </row>
    <row r="47" spans="1:12" s="11" customFormat="1" ht="12.75">
      <c r="A47" s="41" t="s">
        <v>76</v>
      </c>
      <c r="B47" s="42" t="s">
        <v>77</v>
      </c>
      <c r="C47" s="30">
        <v>1242.4</v>
      </c>
      <c r="D47" s="30">
        <v>1963.6</v>
      </c>
      <c r="E47" s="31">
        <f t="shared" si="2"/>
        <v>158.04893754024468</v>
      </c>
      <c r="G47" s="27"/>
      <c r="H47" s="27"/>
      <c r="I47" s="27"/>
      <c r="J47" s="27"/>
      <c r="K47" s="27"/>
      <c r="L47" s="27"/>
    </row>
    <row r="48" spans="1:12" s="11" customFormat="1" ht="12.75">
      <c r="A48" s="18" t="s">
        <v>78</v>
      </c>
      <c r="B48" s="39" t="s">
        <v>79</v>
      </c>
      <c r="C48" s="25">
        <f>C49</f>
        <v>0</v>
      </c>
      <c r="D48" s="25">
        <f>D49</f>
        <v>132.7</v>
      </c>
      <c r="E48" s="31" t="e">
        <f t="shared" si="2"/>
        <v>#DIV/0!</v>
      </c>
      <c r="G48" s="27"/>
      <c r="H48" s="27"/>
      <c r="I48" s="27"/>
      <c r="J48" s="27"/>
      <c r="K48" s="27"/>
      <c r="L48" s="27"/>
    </row>
    <row r="49" spans="1:12" s="11" customFormat="1" ht="15" customHeight="1">
      <c r="A49" s="43" t="s">
        <v>80</v>
      </c>
      <c r="B49" s="44" t="s">
        <v>81</v>
      </c>
      <c r="C49" s="30">
        <v>0</v>
      </c>
      <c r="D49" s="30">
        <v>132.7</v>
      </c>
      <c r="E49" s="31" t="e">
        <f t="shared" si="2"/>
        <v>#DIV/0!</v>
      </c>
      <c r="G49" s="27"/>
      <c r="H49" s="27"/>
      <c r="I49" s="27"/>
      <c r="J49" s="27"/>
      <c r="K49" s="27"/>
      <c r="L49" s="27"/>
    </row>
    <row r="50" spans="1:12" s="11" customFormat="1" ht="25.5">
      <c r="A50" s="18" t="s">
        <v>82</v>
      </c>
      <c r="B50" s="39" t="s">
        <v>83</v>
      </c>
      <c r="C50" s="25">
        <f>SUM(C51:C52)</f>
        <v>961</v>
      </c>
      <c r="D50" s="25">
        <f>SUM(D51:D52)</f>
        <v>1130.3999999999999</v>
      </c>
      <c r="E50" s="26">
        <f>D50/C50*100</f>
        <v>117.627471383975</v>
      </c>
      <c r="G50" s="27"/>
      <c r="H50" s="27"/>
      <c r="I50" s="27"/>
      <c r="J50" s="27"/>
      <c r="K50" s="27"/>
      <c r="L50" s="27"/>
    </row>
    <row r="51" spans="1:12" s="11" customFormat="1" ht="12.75">
      <c r="A51" s="43" t="s">
        <v>84</v>
      </c>
      <c r="B51" s="44" t="s">
        <v>85</v>
      </c>
      <c r="C51" s="45">
        <v>961</v>
      </c>
      <c r="D51" s="30">
        <v>0.8</v>
      </c>
      <c r="E51" s="31">
        <f>D51/C51*100</f>
        <v>0.08324661810613944</v>
      </c>
      <c r="G51" s="27"/>
      <c r="H51" s="27"/>
      <c r="I51" s="27"/>
      <c r="J51" s="27"/>
      <c r="K51" s="27"/>
      <c r="L51" s="27"/>
    </row>
    <row r="52" spans="1:12" s="11" customFormat="1" ht="38.25">
      <c r="A52" s="43" t="s">
        <v>86</v>
      </c>
      <c r="B52" s="44" t="s">
        <v>87</v>
      </c>
      <c r="C52" s="45">
        <v>0</v>
      </c>
      <c r="D52" s="30">
        <v>1129.6</v>
      </c>
      <c r="E52" s="31" t="e">
        <f>D52/C52*100</f>
        <v>#DIV/0!</v>
      </c>
      <c r="G52" s="27"/>
      <c r="H52" s="27"/>
      <c r="I52" s="27"/>
      <c r="J52" s="27"/>
      <c r="K52" s="27"/>
      <c r="L52" s="27"/>
    </row>
    <row r="53" spans="1:12" s="11" customFormat="1" ht="12.75">
      <c r="A53" s="46" t="s">
        <v>88</v>
      </c>
      <c r="B53" s="47" t="s">
        <v>89</v>
      </c>
      <c r="C53" s="25">
        <f>SUM(C54:C61)</f>
        <v>5325.1</v>
      </c>
      <c r="D53" s="25">
        <f>SUM(D54:D61)</f>
        <v>5656.8</v>
      </c>
      <c r="E53" s="26">
        <f>D53/C53*100</f>
        <v>106.22899100486376</v>
      </c>
      <c r="G53" s="27"/>
      <c r="H53" s="27"/>
      <c r="I53" s="27"/>
      <c r="J53" s="27"/>
      <c r="K53" s="27"/>
      <c r="L53" s="27"/>
    </row>
    <row r="54" spans="1:12" s="11" customFormat="1" ht="12.75">
      <c r="A54" s="43" t="s">
        <v>90</v>
      </c>
      <c r="B54" s="44" t="s">
        <v>91</v>
      </c>
      <c r="C54" s="30">
        <v>0</v>
      </c>
      <c r="D54" s="30">
        <v>0</v>
      </c>
      <c r="E54" s="31" t="e">
        <f>D54/C54*100</f>
        <v>#DIV/0!</v>
      </c>
      <c r="G54" s="27"/>
      <c r="H54" s="27"/>
      <c r="I54" s="27"/>
      <c r="J54" s="27"/>
      <c r="K54" s="27"/>
      <c r="L54" s="27"/>
    </row>
    <row r="55" spans="1:12" s="11" customFormat="1" ht="12.75" hidden="1">
      <c r="A55" s="43" t="s">
        <v>92</v>
      </c>
      <c r="B55" s="44"/>
      <c r="C55" s="30"/>
      <c r="D55" s="30">
        <v>0</v>
      </c>
      <c r="E55" s="31" t="e">
        <f aca="true" t="shared" si="3" ref="E55:E63">D55/C55*100</f>
        <v>#DIV/0!</v>
      </c>
      <c r="G55" s="27"/>
      <c r="H55" s="27"/>
      <c r="I55" s="27"/>
      <c r="J55" s="27"/>
      <c r="K55" s="27"/>
      <c r="L55" s="27"/>
    </row>
    <row r="56" spans="1:12" s="11" customFormat="1" ht="12.75" hidden="1">
      <c r="A56" s="43" t="s">
        <v>93</v>
      </c>
      <c r="B56" s="44"/>
      <c r="C56" s="30"/>
      <c r="D56" s="30">
        <v>0</v>
      </c>
      <c r="E56" s="31" t="e">
        <f t="shared" si="3"/>
        <v>#DIV/0!</v>
      </c>
      <c r="G56" s="27"/>
      <c r="H56" s="27"/>
      <c r="I56" s="27"/>
      <c r="J56" s="27"/>
      <c r="K56" s="27"/>
      <c r="L56" s="27"/>
    </row>
    <row r="57" spans="1:12" s="11" customFormat="1" ht="12.75">
      <c r="A57" s="43" t="s">
        <v>94</v>
      </c>
      <c r="B57" s="44" t="s">
        <v>95</v>
      </c>
      <c r="C57" s="30">
        <v>0</v>
      </c>
      <c r="D57" s="30">
        <v>1683.5</v>
      </c>
      <c r="E57" s="31" t="e">
        <f t="shared" si="3"/>
        <v>#DIV/0!</v>
      </c>
      <c r="G57" s="27"/>
      <c r="H57" s="27"/>
      <c r="I57" s="27"/>
      <c r="J57" s="27"/>
      <c r="K57" s="27"/>
      <c r="L57" s="27"/>
    </row>
    <row r="58" spans="1:12" s="11" customFormat="1" ht="12.75">
      <c r="A58" s="43" t="s">
        <v>96</v>
      </c>
      <c r="B58" s="44" t="s">
        <v>97</v>
      </c>
      <c r="C58" s="30">
        <v>0</v>
      </c>
      <c r="D58" s="30">
        <v>0</v>
      </c>
      <c r="E58" s="31" t="e">
        <f t="shared" si="3"/>
        <v>#DIV/0!</v>
      </c>
      <c r="G58" s="27"/>
      <c r="H58" s="27"/>
      <c r="I58" s="27"/>
      <c r="J58" s="27"/>
      <c r="K58" s="27"/>
      <c r="L58" s="27"/>
    </row>
    <row r="59" spans="1:12" s="11" customFormat="1" ht="12.75">
      <c r="A59" s="43" t="s">
        <v>98</v>
      </c>
      <c r="B59" s="44" t="s">
        <v>99</v>
      </c>
      <c r="C59" s="30">
        <v>5325.1</v>
      </c>
      <c r="D59" s="30">
        <v>3945.7</v>
      </c>
      <c r="E59" s="31">
        <f t="shared" si="3"/>
        <v>74.09626110307786</v>
      </c>
      <c r="G59" s="27"/>
      <c r="H59" s="27"/>
      <c r="I59" s="27"/>
      <c r="J59" s="27"/>
      <c r="K59" s="27"/>
      <c r="L59" s="27"/>
    </row>
    <row r="60" spans="1:12" s="11" customFormat="1" ht="8.25" customHeight="1" hidden="1">
      <c r="A60" s="43" t="s">
        <v>100</v>
      </c>
      <c r="B60" s="44"/>
      <c r="C60" s="30"/>
      <c r="D60" s="30">
        <v>0</v>
      </c>
      <c r="E60" s="31" t="e">
        <f t="shared" si="3"/>
        <v>#DIV/0!</v>
      </c>
      <c r="G60" s="27"/>
      <c r="H60" s="27"/>
      <c r="I60" s="27"/>
      <c r="J60" s="27"/>
      <c r="K60" s="27"/>
      <c r="L60" s="27"/>
    </row>
    <row r="61" spans="1:12" s="11" customFormat="1" ht="12.75">
      <c r="A61" s="43" t="s">
        <v>101</v>
      </c>
      <c r="B61" s="44" t="s">
        <v>102</v>
      </c>
      <c r="C61" s="30">
        <v>0</v>
      </c>
      <c r="D61" s="30">
        <v>27.6</v>
      </c>
      <c r="E61" s="31" t="e">
        <f t="shared" si="3"/>
        <v>#DIV/0!</v>
      </c>
      <c r="G61" s="27"/>
      <c r="H61" s="27"/>
      <c r="I61" s="27"/>
      <c r="J61" s="27"/>
      <c r="K61" s="27"/>
      <c r="L61" s="27"/>
    </row>
    <row r="62" spans="1:12" s="11" customFormat="1" ht="12.75">
      <c r="A62" s="46" t="s">
        <v>103</v>
      </c>
      <c r="B62" s="47" t="s">
        <v>104</v>
      </c>
      <c r="C62" s="25">
        <f>SUM(C63:C65)</f>
        <v>3525.1000000000004</v>
      </c>
      <c r="D62" s="25">
        <f>SUM(D63:D65)</f>
        <v>16198.099999999999</v>
      </c>
      <c r="E62" s="31" t="s">
        <v>21</v>
      </c>
      <c r="G62" s="27"/>
      <c r="H62" s="27"/>
      <c r="I62" s="27"/>
      <c r="J62" s="27"/>
      <c r="K62" s="27"/>
      <c r="L62" s="27"/>
    </row>
    <row r="63" spans="1:12" s="11" customFormat="1" ht="12.75">
      <c r="A63" s="43" t="s">
        <v>105</v>
      </c>
      <c r="B63" s="44" t="s">
        <v>106</v>
      </c>
      <c r="C63" s="30">
        <v>698.4</v>
      </c>
      <c r="D63" s="30">
        <v>237.8</v>
      </c>
      <c r="E63" s="31">
        <f t="shared" si="3"/>
        <v>34.04925544100802</v>
      </c>
      <c r="G63" s="27"/>
      <c r="H63" s="27"/>
      <c r="I63" s="27"/>
      <c r="J63" s="27"/>
      <c r="K63" s="27"/>
      <c r="L63" s="27"/>
    </row>
    <row r="64" spans="1:12" s="11" customFormat="1" ht="12.75">
      <c r="A64" s="43" t="s">
        <v>107</v>
      </c>
      <c r="B64" s="44" t="s">
        <v>108</v>
      </c>
      <c r="C64" s="30">
        <v>1936.5</v>
      </c>
      <c r="D64" s="30">
        <v>13355.3</v>
      </c>
      <c r="E64" s="31"/>
      <c r="G64" s="27"/>
      <c r="H64" s="27"/>
      <c r="I64" s="27"/>
      <c r="J64" s="27"/>
      <c r="K64" s="27"/>
      <c r="L64" s="27"/>
    </row>
    <row r="65" spans="1:12" s="11" customFormat="1" ht="12.75">
      <c r="A65" s="43" t="s">
        <v>109</v>
      </c>
      <c r="B65" s="44" t="s">
        <v>110</v>
      </c>
      <c r="C65" s="30">
        <v>890.2</v>
      </c>
      <c r="D65" s="30">
        <v>2605</v>
      </c>
      <c r="E65" s="31"/>
      <c r="G65" s="27"/>
      <c r="H65" s="27"/>
      <c r="I65" s="27"/>
      <c r="J65" s="27"/>
      <c r="K65" s="27"/>
      <c r="L65" s="27"/>
    </row>
    <row r="66" spans="1:12" s="11" customFormat="1" ht="12.75">
      <c r="A66" s="46" t="s">
        <v>111</v>
      </c>
      <c r="B66" s="47" t="s">
        <v>112</v>
      </c>
      <c r="C66" s="25">
        <f>SUM(C67:C71)</f>
        <v>115489.8</v>
      </c>
      <c r="D66" s="25">
        <f>SUM(D67:D71)</f>
        <v>142469.19999999998</v>
      </c>
      <c r="E66" s="26">
        <f aca="true" t="shared" si="4" ref="E66:E79">D66/C66*100</f>
        <v>123.36085091497256</v>
      </c>
      <c r="G66" s="27"/>
      <c r="H66" s="27"/>
      <c r="I66" s="27"/>
      <c r="J66" s="27"/>
      <c r="K66" s="27"/>
      <c r="L66" s="27"/>
    </row>
    <row r="67" spans="1:12" s="11" customFormat="1" ht="12.75">
      <c r="A67" s="43" t="s">
        <v>113</v>
      </c>
      <c r="B67" s="44" t="s">
        <v>114</v>
      </c>
      <c r="C67" s="30">
        <v>34132.4</v>
      </c>
      <c r="D67" s="30">
        <v>44634.6</v>
      </c>
      <c r="E67" s="31">
        <f t="shared" si="4"/>
        <v>130.76900540249144</v>
      </c>
      <c r="G67" s="27"/>
      <c r="H67" s="27"/>
      <c r="I67" s="27"/>
      <c r="J67" s="27"/>
      <c r="K67" s="27"/>
      <c r="L67" s="27"/>
    </row>
    <row r="68" spans="1:12" s="11" customFormat="1" ht="12.75">
      <c r="A68" s="43" t="s">
        <v>115</v>
      </c>
      <c r="B68" s="44" t="s">
        <v>116</v>
      </c>
      <c r="C68" s="30">
        <v>61337.6</v>
      </c>
      <c r="D68" s="30">
        <v>72474.2</v>
      </c>
      <c r="E68" s="31">
        <f t="shared" si="4"/>
        <v>118.15623695742904</v>
      </c>
      <c r="G68" s="27"/>
      <c r="H68" s="27"/>
      <c r="I68" s="27"/>
      <c r="J68" s="27"/>
      <c r="K68" s="27"/>
      <c r="L68" s="27"/>
    </row>
    <row r="69" spans="1:12" s="11" customFormat="1" ht="12.75">
      <c r="A69" s="43" t="s">
        <v>117</v>
      </c>
      <c r="B69" s="44" t="s">
        <v>118</v>
      </c>
      <c r="C69" s="30">
        <v>10922</v>
      </c>
      <c r="D69" s="30">
        <v>14126.4</v>
      </c>
      <c r="E69" s="31">
        <f t="shared" si="4"/>
        <v>129.33894891045597</v>
      </c>
      <c r="G69" s="27"/>
      <c r="H69" s="27"/>
      <c r="I69" s="27"/>
      <c r="J69" s="27"/>
      <c r="K69" s="27"/>
      <c r="L69" s="27"/>
    </row>
    <row r="70" spans="1:12" s="11" customFormat="1" ht="12.75">
      <c r="A70" s="43" t="s">
        <v>119</v>
      </c>
      <c r="B70" s="44" t="s">
        <v>120</v>
      </c>
      <c r="C70" s="30">
        <v>341.8</v>
      </c>
      <c r="D70" s="30">
        <v>400.6</v>
      </c>
      <c r="E70" s="31">
        <f t="shared" si="4"/>
        <v>117.20304271503804</v>
      </c>
      <c r="G70" s="27"/>
      <c r="H70" s="27"/>
      <c r="I70" s="27"/>
      <c r="J70" s="27"/>
      <c r="K70" s="27"/>
      <c r="L70" s="27"/>
    </row>
    <row r="71" spans="1:12" s="11" customFormat="1" ht="12.75">
      <c r="A71" s="43" t="s">
        <v>121</v>
      </c>
      <c r="B71" s="44" t="s">
        <v>122</v>
      </c>
      <c r="C71" s="30">
        <v>8756</v>
      </c>
      <c r="D71" s="30">
        <v>10833.4</v>
      </c>
      <c r="E71" s="31">
        <f t="shared" si="4"/>
        <v>123.7254454088625</v>
      </c>
      <c r="G71" s="27"/>
      <c r="H71" s="27"/>
      <c r="I71" s="27"/>
      <c r="J71" s="27"/>
      <c r="K71" s="27"/>
      <c r="L71" s="27"/>
    </row>
    <row r="72" spans="1:12" s="11" customFormat="1" ht="12.75">
      <c r="A72" s="48" t="s">
        <v>123</v>
      </c>
      <c r="B72" s="47" t="s">
        <v>124</v>
      </c>
      <c r="C72" s="25">
        <f>SUM(C73:C74)</f>
        <v>31253.100000000002</v>
      </c>
      <c r="D72" s="25">
        <f>SUM(D73:D74)</f>
        <v>40296.1</v>
      </c>
      <c r="E72" s="26">
        <f t="shared" si="4"/>
        <v>128.93472967481625</v>
      </c>
      <c r="G72" s="27"/>
      <c r="H72" s="27"/>
      <c r="I72" s="27"/>
      <c r="J72" s="27"/>
      <c r="K72" s="27"/>
      <c r="L72" s="27"/>
    </row>
    <row r="73" spans="1:12" s="11" customFormat="1" ht="12.75">
      <c r="A73" s="43" t="s">
        <v>125</v>
      </c>
      <c r="B73" s="44" t="s">
        <v>126</v>
      </c>
      <c r="C73" s="30">
        <v>24015.9</v>
      </c>
      <c r="D73" s="30">
        <v>31051.1</v>
      </c>
      <c r="E73" s="31">
        <f t="shared" si="4"/>
        <v>129.29392610728726</v>
      </c>
      <c r="G73" s="27"/>
      <c r="H73" s="27"/>
      <c r="I73" s="27"/>
      <c r="J73" s="27"/>
      <c r="K73" s="27"/>
      <c r="L73" s="27"/>
    </row>
    <row r="74" spans="1:12" s="11" customFormat="1" ht="12.75">
      <c r="A74" s="43" t="s">
        <v>127</v>
      </c>
      <c r="B74" s="44" t="s">
        <v>128</v>
      </c>
      <c r="C74" s="30">
        <v>7237.2</v>
      </c>
      <c r="D74" s="30">
        <v>9245</v>
      </c>
      <c r="E74" s="31">
        <f t="shared" si="4"/>
        <v>127.74277344829493</v>
      </c>
      <c r="G74" s="27"/>
      <c r="H74" s="27"/>
      <c r="I74" s="27"/>
      <c r="J74" s="27"/>
      <c r="K74" s="27"/>
      <c r="L74" s="27"/>
    </row>
    <row r="75" spans="1:12" s="11" customFormat="1" ht="12.75">
      <c r="A75" s="46" t="s">
        <v>129</v>
      </c>
      <c r="B75" s="47" t="s">
        <v>130</v>
      </c>
      <c r="C75" s="25">
        <f>C76+C77+C78+C79+C80</f>
        <v>31846.2</v>
      </c>
      <c r="D75" s="25">
        <f>D76+D77+D78+D79+D80</f>
        <v>32878.8</v>
      </c>
      <c r="E75" s="26">
        <f t="shared" si="4"/>
        <v>103.2424590688999</v>
      </c>
      <c r="G75" s="27"/>
      <c r="H75" s="27"/>
      <c r="I75" s="27"/>
      <c r="J75" s="27"/>
      <c r="K75" s="27"/>
      <c r="L75" s="27"/>
    </row>
    <row r="76" spans="1:12" s="11" customFormat="1" ht="12.75">
      <c r="A76" s="43" t="s">
        <v>131</v>
      </c>
      <c r="B76" s="44" t="s">
        <v>132</v>
      </c>
      <c r="C76" s="30">
        <v>983.6</v>
      </c>
      <c r="D76" s="30">
        <v>1645.7</v>
      </c>
      <c r="E76" s="31">
        <f t="shared" si="4"/>
        <v>167.3139487596584</v>
      </c>
      <c r="G76" s="27"/>
      <c r="H76" s="27"/>
      <c r="I76" s="27"/>
      <c r="J76" s="27"/>
      <c r="K76" s="27"/>
      <c r="L76" s="27"/>
    </row>
    <row r="77" spans="1:12" s="11" customFormat="1" ht="12.75">
      <c r="A77" s="43" t="s">
        <v>133</v>
      </c>
      <c r="B77" s="44" t="s">
        <v>134</v>
      </c>
      <c r="C77" s="30">
        <v>21775</v>
      </c>
      <c r="D77" s="30">
        <v>22431</v>
      </c>
      <c r="E77" s="31">
        <f t="shared" si="4"/>
        <v>103.0126291618829</v>
      </c>
      <c r="G77" s="27"/>
      <c r="H77" s="27"/>
      <c r="I77" s="27"/>
      <c r="J77" s="27"/>
      <c r="K77" s="27"/>
      <c r="L77" s="27"/>
    </row>
    <row r="78" spans="1:12" s="11" customFormat="1" ht="12.75">
      <c r="A78" s="43" t="s">
        <v>135</v>
      </c>
      <c r="B78" s="44" t="s">
        <v>136</v>
      </c>
      <c r="C78" s="30">
        <v>608.3</v>
      </c>
      <c r="D78" s="30">
        <v>674.7</v>
      </c>
      <c r="E78" s="31">
        <f t="shared" si="4"/>
        <v>110.91566661186916</v>
      </c>
      <c r="G78" s="27"/>
      <c r="H78" s="27"/>
      <c r="I78" s="27"/>
      <c r="J78" s="27"/>
      <c r="K78" s="27"/>
      <c r="L78" s="27"/>
    </row>
    <row r="79" spans="1:12" s="11" customFormat="1" ht="12.75">
      <c r="A79" s="43" t="s">
        <v>137</v>
      </c>
      <c r="B79" s="44" t="s">
        <v>138</v>
      </c>
      <c r="C79" s="30">
        <v>5324.1</v>
      </c>
      <c r="D79" s="30">
        <v>4540.5</v>
      </c>
      <c r="E79" s="31">
        <f t="shared" si="4"/>
        <v>85.28201949625289</v>
      </c>
      <c r="G79" s="27"/>
      <c r="H79" s="27"/>
      <c r="I79" s="27"/>
      <c r="J79" s="27"/>
      <c r="K79" s="27"/>
      <c r="L79" s="27"/>
    </row>
    <row r="80" spans="1:12" s="11" customFormat="1" ht="12.75">
      <c r="A80" s="43" t="s">
        <v>139</v>
      </c>
      <c r="B80" s="44" t="s">
        <v>140</v>
      </c>
      <c r="C80" s="30">
        <v>3155.2</v>
      </c>
      <c r="D80" s="30">
        <v>3586.9</v>
      </c>
      <c r="E80" s="31">
        <f>D80/C80*100</f>
        <v>113.68217545638946</v>
      </c>
      <c r="G80" s="27"/>
      <c r="H80" s="27"/>
      <c r="I80" s="27"/>
      <c r="J80" s="27"/>
      <c r="K80" s="27"/>
      <c r="L80" s="27"/>
    </row>
    <row r="81" spans="1:10" s="11" customFormat="1" ht="12.75">
      <c r="A81" s="46" t="s">
        <v>141</v>
      </c>
      <c r="B81" s="47" t="s">
        <v>142</v>
      </c>
      <c r="C81" s="25">
        <f>SUM(C82:C83)</f>
        <v>24.3</v>
      </c>
      <c r="D81" s="25">
        <f>SUM(D82:D83)</f>
        <v>47.7</v>
      </c>
      <c r="E81" s="26">
        <f>D81/C81*100</f>
        <v>196.2962962962963</v>
      </c>
      <c r="G81" s="27"/>
      <c r="H81" s="27"/>
      <c r="I81" s="27"/>
      <c r="J81" s="27"/>
    </row>
    <row r="82" spans="1:10" s="11" customFormat="1" ht="11.25" customHeight="1" hidden="1">
      <c r="A82" s="43" t="s">
        <v>143</v>
      </c>
      <c r="B82" s="44"/>
      <c r="C82" s="38"/>
      <c r="D82" s="38"/>
      <c r="E82" s="31"/>
      <c r="G82" s="27"/>
      <c r="H82" s="27"/>
      <c r="I82" s="27"/>
      <c r="J82" s="27"/>
    </row>
    <row r="83" spans="1:12" s="11" customFormat="1" ht="12.75">
      <c r="A83" s="43" t="s">
        <v>143</v>
      </c>
      <c r="B83" s="44" t="s">
        <v>144</v>
      </c>
      <c r="C83" s="30">
        <v>24.3</v>
      </c>
      <c r="D83" s="30">
        <v>47.7</v>
      </c>
      <c r="E83" s="31">
        <f>D83/C83*100</f>
        <v>196.2962962962963</v>
      </c>
      <c r="G83" s="27"/>
      <c r="H83" s="27"/>
      <c r="I83" s="27"/>
      <c r="J83" s="27"/>
      <c r="K83" s="27"/>
      <c r="L83" s="27"/>
    </row>
    <row r="84" spans="1:12" s="11" customFormat="1" ht="25.5">
      <c r="A84" s="18" t="s">
        <v>145</v>
      </c>
      <c r="B84" s="39" t="s">
        <v>146</v>
      </c>
      <c r="C84" s="25">
        <f>C85</f>
        <v>1.2</v>
      </c>
      <c r="D84" s="25">
        <f>D85</f>
        <v>1.2</v>
      </c>
      <c r="E84" s="31">
        <f>D84/C84*100</f>
        <v>100</v>
      </c>
      <c r="G84" s="27"/>
      <c r="H84" s="27"/>
      <c r="I84" s="27"/>
      <c r="J84" s="27"/>
      <c r="K84" s="27"/>
      <c r="L84" s="27"/>
    </row>
    <row r="85" spans="1:12" s="11" customFormat="1" ht="25.5">
      <c r="A85" s="41" t="s">
        <v>147</v>
      </c>
      <c r="B85" s="42" t="s">
        <v>148</v>
      </c>
      <c r="C85" s="30">
        <v>1.2</v>
      </c>
      <c r="D85" s="30">
        <v>1.2</v>
      </c>
      <c r="E85" s="31">
        <f>D85/C85*100</f>
        <v>100</v>
      </c>
      <c r="G85" s="27"/>
      <c r="H85" s="27"/>
      <c r="I85" s="27"/>
      <c r="J85" s="27"/>
      <c r="K85" s="27"/>
      <c r="L85" s="27"/>
    </row>
    <row r="86" spans="1:12" s="11" customFormat="1" ht="15">
      <c r="A86" s="18" t="s">
        <v>149</v>
      </c>
      <c r="B86" s="39"/>
      <c r="C86" s="40">
        <f>C40+C48+C50+C53+C62+C66+C72+C75+C81+C84</f>
        <v>207534.30000000002</v>
      </c>
      <c r="D86" s="40">
        <f>D40+D48+D50+D53+D62+D66+D72+D75+D81+D84</f>
        <v>263910</v>
      </c>
      <c r="E86" s="31">
        <f>D86/C86*100</f>
        <v>127.1645217200241</v>
      </c>
      <c r="G86" s="49"/>
      <c r="H86" s="27"/>
      <c r="I86" s="27"/>
      <c r="J86" s="27"/>
      <c r="K86" s="27"/>
      <c r="L86" s="27"/>
    </row>
    <row r="87" spans="1:12" s="11" customFormat="1" ht="15">
      <c r="A87" s="28" t="s">
        <v>150</v>
      </c>
      <c r="B87" s="29"/>
      <c r="C87" s="38">
        <f>C37-C86</f>
        <v>-1732.9000000000233</v>
      </c>
      <c r="D87" s="38">
        <f>D37-D86</f>
        <v>3337.20000000007</v>
      </c>
      <c r="E87" s="26"/>
      <c r="G87"/>
      <c r="H87" s="27"/>
      <c r="I87" s="27"/>
      <c r="J87" s="27"/>
      <c r="K87" s="27"/>
      <c r="L87" s="27"/>
    </row>
    <row r="88" spans="1:7" s="11" customFormat="1" ht="15">
      <c r="A88" s="50"/>
      <c r="B88" s="51"/>
      <c r="C88" s="5"/>
      <c r="D88" s="6"/>
      <c r="E88" s="5"/>
      <c r="G88"/>
    </row>
    <row r="89" spans="2:5" s="11" customFormat="1" ht="12.75">
      <c r="B89" s="52"/>
      <c r="C89" s="53"/>
      <c r="D89" s="54"/>
      <c r="E89" s="53"/>
    </row>
    <row r="90" spans="2:5" s="11" customFormat="1" ht="12.75">
      <c r="B90" s="52"/>
      <c r="C90" s="53"/>
      <c r="D90" s="55"/>
      <c r="E90" s="53"/>
    </row>
    <row r="91" spans="2:5" s="11" customFormat="1" ht="12.75">
      <c r="B91" s="52"/>
      <c r="C91" s="55"/>
      <c r="D91" s="53"/>
      <c r="E91" s="56"/>
    </row>
    <row r="92" spans="3:5" ht="15">
      <c r="C92" s="59"/>
      <c r="D92" s="60"/>
      <c r="E92" s="61"/>
    </row>
    <row r="93" spans="3:5" ht="15">
      <c r="C93" s="59"/>
      <c r="D93" s="60"/>
      <c r="E93" s="61"/>
    </row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/>
  <pageMargins left="0.2362204724409449" right="0.2362204724409449" top="0.2755905511811024" bottom="0.3937007874015748" header="0.31496062992125984" footer="0.31496062992125984"/>
  <pageSetup fitToHeight="0" fitToWidth="1" horizontalDpi="600" verticalDpi="600" orientation="portrait" paperSize="9" scale="87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Anait</dc:creator>
  <cp:keywords/>
  <dc:description/>
  <cp:lastModifiedBy>Anait</cp:lastModifiedBy>
  <dcterms:created xsi:type="dcterms:W3CDTF">2022-04-19T03:02:19Z</dcterms:created>
  <dcterms:modified xsi:type="dcterms:W3CDTF">2022-04-19T03:03:02Z</dcterms:modified>
  <cp:category/>
  <cp:version/>
  <cp:contentType/>
  <cp:contentStatus/>
</cp:coreProperties>
</file>