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60" windowWidth="11895" windowHeight="11460" activeTab="0"/>
  </bookViews>
  <sheets>
    <sheet name="на 01.05.23" sheetId="1" r:id="rId1"/>
    <sheet name="на 01.04.23" sheetId="2" r:id="rId2"/>
    <sheet name="на 01.03.23" sheetId="3" r:id="rId3"/>
    <sheet name="на 01.02.23" sheetId="4" r:id="rId4"/>
    <sheet name="Лист2" sheetId="5" r:id="rId5"/>
    <sheet name="Лист3" sheetId="6" r:id="rId6"/>
  </sheets>
  <definedNames>
    <definedName name="_xlnm.Print_Area" localSheetId="3">'на 01.02.23'!$A$1:$D$96</definedName>
    <definedName name="_xlnm.Print_Area" localSheetId="2">'на 01.03.23'!$A$1:$D$96</definedName>
    <definedName name="_xlnm.Print_Area" localSheetId="1">'на 01.04.23'!$A$1:$D$97</definedName>
    <definedName name="_xlnm.Print_Area" localSheetId="0">'на 01.05.23'!$A$1:$D$97</definedName>
  </definedNames>
  <calcPr fullCalcOnLoad="1"/>
</workbook>
</file>

<file path=xl/sharedStrings.xml><?xml version="1.0" encoding="utf-8"?>
<sst xmlns="http://schemas.openxmlformats.org/spreadsheetml/2006/main" count="382" uniqueCount="99">
  <si>
    <t>Наименование показателя</t>
  </si>
  <si>
    <t>План</t>
  </si>
  <si>
    <t>Исполнено</t>
  </si>
  <si>
    <t>% исполнения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</si>
  <si>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</si>
  <si>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</si>
  <si>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</si>
  <si>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</si>
  <si>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</si>
  <si>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</si>
  <si>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Транспортный налог</t>
  </si>
  <si>
    <t>ДОХОДЫ ОТ ИСПОЛЬЗОВАНИЯ ИМУЩЕСТВА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</si>
  <si>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</si>
  <si>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</si>
  <si>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</si>
  <si>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</si>
  <si>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</si>
  <si>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</si>
  <si>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</si>
  <si>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</si>
  <si>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</si>
  <si>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</si>
  <si>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</si>
  <si>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</si>
  <si>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</si>
  <si>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</si>
  <si>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</si>
  <si>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</si>
  <si>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</si>
  <si>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</si>
  <si>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</si>
  <si>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</si>
  <si>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</si>
  <si>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</si>
  <si>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</si>
  <si>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</si>
  <si>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</si>
  <si>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</si>
  <si>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</si>
  <si>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</si>
  <si>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</si>
  <si>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</si>
  <si>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</si>
  <si>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</si>
  <si>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</si>
  <si>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</si>
  <si>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</si>
  <si>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</si>
  <si>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</si>
  <si>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</si>
  <si>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</si>
  <si>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</si>
  <si>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</si>
  <si>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</si>
  <si>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</si>
  <si>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</si>
  <si>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Кредиты кредитных организаций в валюте РФ</t>
  </si>
  <si>
    <t>Бюджетные кредиты от других бюджетов бюджетной системы</t>
  </si>
  <si>
    <t>Получение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</si>
  <si>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</si>
  <si>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</si>
  <si>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</si>
  <si>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 Н Ф О Р М А Ц И Я</t>
  </si>
  <si>
    <t xml:space="preserve">  (тыс.руб.)</t>
  </si>
  <si>
    <t>Дополнительное образование детей</t>
  </si>
  <si>
    <t>Молодежная политика</t>
  </si>
  <si>
    <t>Акцизы по подакцизным товарам (продукции),  производимым на территории Российской Федерации</t>
  </si>
  <si>
    <t>ГОСУДАРСТВЕННАЯ ПОШЛИНА</t>
  </si>
  <si>
    <t>Налог, взимаемый в связи с применением упрощённой системы налогообложения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</si>
  <si>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</si>
  <si>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</si>
  <si>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КУЛЬТУРА, КИНЕМАТОГРАФИЯ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</si>
  <si>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</si>
  <si>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</si>
  <si>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</si>
  <si>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</si>
  <si>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  исполнении бюджета Тисульского муниципального округа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</si>
  <si>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</si>
  <si>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</si>
  <si>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</si>
  <si>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</si>
  <si>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</si>
  <si>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Топливно-энергетический комплекс</t>
  </si>
  <si>
    <t>Физическая культура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</si>
  <si>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</si>
  <si>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</si>
  <si>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</si>
  <si>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Получение кредитов от кредитных организаций бюджетами муниципальных округов  в валюте Российской Федерации</t>
  </si>
  <si>
    <t>Погашение бюджетами муниципальных округов кредитов от кредитных организаций  в валюте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</si>
  <si>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</t>
  </si>
  <si>
    <t>Мобилизационная и вневойсковая подготовка</t>
  </si>
  <si>
    <t xml:space="preserve">на 01 февраля 2023 года </t>
  </si>
  <si>
    <t>ОХРАНА ОКРУЖАЮЩЕЙ СРЕДЫ</t>
  </si>
  <si>
    <t>Экологический контроль</t>
  </si>
  <si>
    <t>ЗАДОЛЖЕННОСТЬ И ПЕРЕРАСЧЕТЫ ПО ОТМЕНЕННЫМ НАЛОГАМ, СБОРАМ И ИНЫМ ОБЯЗАТЕЛЬНЫМ ПЛАТЕЖАМ</t>
  </si>
  <si>
    <t xml:space="preserve">на 01 марта 2023 года </t>
  </si>
  <si>
    <t xml:space="preserve">на 01 апреля 2023 года </t>
  </si>
  <si>
    <t>Другие вопросы в области национальной безопасности и правоохранительной деятельности</t>
  </si>
  <si>
    <t xml:space="preserve">на 01 мая 2023 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</si>
</sst>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7" fillId="0" borderId="10" xfId="94" applyFont="1" applyFill="1" applyBorder="1" applyAlignment="1">
      <alignment vertical="center" wrapText="1"/>
      <protection/>
    </xf>
    <xf numFmtId="0" fontId="6" fillId="0" borderId="10" xfId="94" applyFont="1" applyFill="1" applyBorder="1" applyAlignment="1">
      <alignment vertical="center" wrapText="1"/>
      <protection/>
    </xf>
    <xf numFmtId="0" fontId="6" fillId="0" borderId="10" xfId="94" applyFont="1" applyFill="1" applyBorder="1" applyAlignment="1">
      <alignment wrapText="1"/>
      <protection/>
    </xf>
    <xf numFmtId="0" fontId="7" fillId="0" borderId="0" xfId="94" applyFont="1" applyFill="1" applyBorder="1" applyAlignment="1">
      <alignment vertical="center" wrapText="1"/>
      <protection/>
    </xf>
    <xf numFmtId="0" fontId="7" fillId="0" borderId="11" xfId="94" applyFont="1" applyFill="1" applyBorder="1" applyAlignment="1">
      <alignment vertical="center" wrapText="1"/>
      <protection/>
    </xf>
    <xf numFmtId="0" fontId="8" fillId="45" borderId="0" xfId="94" applyFont="1" applyFill="1" applyBorder="1" applyAlignment="1">
      <alignment horizontal="left" vertical="center" wrapText="1"/>
      <protection/>
    </xf>
    <xf numFmtId="0" fontId="4" fillId="46" borderId="0" xfId="93" applyFont="1" applyFill="1" applyAlignment="1">
      <alignment vertical="center"/>
      <protection/>
    </xf>
    <xf numFmtId="0" fontId="7" fillId="0" borderId="12" xfId="94" applyFont="1" applyFill="1" applyBorder="1" applyAlignment="1">
      <alignment vertical="center" wrapText="1"/>
      <protection/>
    </xf>
    <xf numFmtId="0" fontId="7" fillId="0" borderId="10" xfId="94" applyFont="1" applyFill="1" applyBorder="1" applyAlignment="1">
      <alignment wrapText="1"/>
      <protection/>
    </xf>
    <xf numFmtId="0" fontId="6" fillId="46" borderId="10" xfId="0" applyFont="1" applyFill="1" applyBorder="1" applyAlignment="1">
      <alignment vertical="top" wrapText="1"/>
    </xf>
    <xf numFmtId="0" fontId="7" fillId="46" borderId="10" xfId="94" applyFont="1" applyFill="1" applyBorder="1" applyAlignment="1">
      <alignment vertical="center" wrapText="1"/>
      <protection/>
    </xf>
    <xf numFmtId="0" fontId="6" fillId="46" borderId="10" xfId="94" applyFont="1" applyFill="1" applyBorder="1" applyAlignment="1">
      <alignment vertical="center" wrapText="1"/>
      <protection/>
    </xf>
    <xf numFmtId="165" fontId="7" fillId="0" borderId="10" xfId="94" applyNumberFormat="1" applyFont="1" applyFill="1" applyBorder="1" applyAlignment="1">
      <alignment horizontal="center" vertical="center"/>
      <protection/>
    </xf>
    <xf numFmtId="165" fontId="6" fillId="0" borderId="10" xfId="94" applyNumberFormat="1" applyFont="1" applyFill="1" applyBorder="1" applyAlignment="1">
      <alignment horizontal="center" vertical="center"/>
      <protection/>
    </xf>
    <xf numFmtId="165" fontId="7" fillId="46" borderId="10" xfId="94" applyNumberFormat="1" applyFont="1" applyFill="1" applyBorder="1" applyAlignment="1">
      <alignment horizontal="center" vertical="center"/>
      <protection/>
    </xf>
    <xf numFmtId="165" fontId="6" fillId="46" borderId="10" xfId="94" applyNumberFormat="1" applyFont="1" applyFill="1" applyBorder="1" applyAlignment="1">
      <alignment horizontal="center" vertical="center"/>
      <protection/>
    </xf>
    <xf numFmtId="165" fontId="6" fillId="0" borderId="13" xfId="94" applyNumberFormat="1" applyFont="1" applyFill="1" applyBorder="1" applyAlignment="1">
      <alignment horizontal="center" vertical="center"/>
      <protection/>
    </xf>
    <xf numFmtId="165" fontId="7" fillId="0" borderId="12" xfId="94" applyNumberFormat="1" applyFont="1" applyFill="1" applyBorder="1" applyAlignment="1">
      <alignment horizontal="center" vertical="center"/>
      <protection/>
    </xf>
    <xf numFmtId="165" fontId="7" fillId="0" borderId="14" xfId="94" applyNumberFormat="1" applyFont="1" applyFill="1" applyBorder="1" applyAlignment="1">
      <alignment horizontal="center" vertical="center"/>
      <protection/>
    </xf>
    <xf numFmtId="165" fontId="6" fillId="0" borderId="14" xfId="94" applyNumberFormat="1" applyFont="1" applyFill="1" applyBorder="1" applyAlignment="1">
      <alignment horizontal="center" vertical="center"/>
      <protection/>
    </xf>
    <xf numFmtId="165" fontId="7" fillId="0" borderId="15" xfId="94" applyNumberFormat="1" applyFont="1" applyFill="1" applyBorder="1" applyAlignment="1">
      <alignment horizontal="center" vertical="center"/>
      <protection/>
    </xf>
    <xf numFmtId="165" fontId="6" fillId="46" borderId="14" xfId="94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94" applyFont="1" applyAlignment="1">
      <alignment horizontal="center" vertical="center"/>
      <protection/>
    </xf>
    <xf numFmtId="165" fontId="6" fillId="0" borderId="10" xfId="95" applyNumberFormat="1" applyFont="1" applyBorder="1" applyAlignment="1">
      <alignment horizontal="center" vertical="center"/>
      <protection/>
    </xf>
    <xf numFmtId="165" fontId="6" fillId="46" borderId="10" xfId="95" applyNumberFormat="1" applyFont="1" applyFill="1" applyBorder="1" applyAlignment="1">
      <alignment horizontal="center" vertical="center"/>
      <protection/>
    </xf>
    <xf numFmtId="164" fontId="7" fillId="0" borderId="10" xfId="94" applyNumberFormat="1" applyFont="1" applyBorder="1" applyAlignment="1">
      <alignment horizontal="center" vertical="center"/>
      <protection/>
    </xf>
    <xf numFmtId="164" fontId="6" fillId="0" borderId="10" xfId="94" applyNumberFormat="1" applyFont="1" applyBorder="1" applyAlignment="1">
      <alignment horizontal="center" vertical="center"/>
      <protection/>
    </xf>
    <xf numFmtId="164" fontId="6" fillId="0" borderId="10" xfId="94" applyNumberFormat="1" applyFont="1" applyFill="1" applyBorder="1" applyAlignment="1">
      <alignment horizontal="center" vertical="center"/>
      <protection/>
    </xf>
    <xf numFmtId="165" fontId="6" fillId="0" borderId="11" xfId="94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5" fontId="26" fillId="45" borderId="0" xfId="94" applyNumberFormat="1" applyFont="1" applyFill="1" applyBorder="1" applyAlignment="1">
      <alignment horizontal="center" vertical="center"/>
      <protection/>
    </xf>
    <xf numFmtId="165" fontId="6" fillId="0" borderId="0" xfId="0" applyNumberFormat="1" applyFont="1" applyAlignment="1">
      <alignment horizontal="center" vertical="center"/>
    </xf>
    <xf numFmtId="43" fontId="4" fillId="0" borderId="0" xfId="102" applyFont="1" applyAlignment="1">
      <alignment/>
    </xf>
    <xf numFmtId="43" fontId="4" fillId="47" borderId="0" xfId="102" applyFont="1" applyFill="1" applyAlignment="1">
      <alignment/>
    </xf>
    <xf numFmtId="43" fontId="4" fillId="0" borderId="0" xfId="102" applyFont="1" applyFill="1" applyAlignment="1">
      <alignment/>
    </xf>
    <xf numFmtId="165" fontId="6" fillId="0" borderId="0" xfId="94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5" fontId="6" fillId="46" borderId="11" xfId="94" applyNumberFormat="1" applyFont="1" applyFill="1" applyBorder="1" applyAlignment="1">
      <alignment horizontal="center" vertical="center" wrapText="1"/>
      <protection/>
    </xf>
    <xf numFmtId="0" fontId="26" fillId="46" borderId="0" xfId="94" applyFont="1" applyFill="1" applyBorder="1" applyAlignment="1">
      <alignment horizontal="center" vertical="center"/>
      <protection/>
    </xf>
    <xf numFmtId="0" fontId="4" fillId="0" borderId="0" xfId="94" applyFont="1" applyBorder="1" applyAlignment="1">
      <alignment horizontal="justify" vertical="center"/>
      <protection/>
    </xf>
    <xf numFmtId="165" fontId="6" fillId="0" borderId="0" xfId="94" applyNumberFormat="1" applyFont="1" applyBorder="1" applyAlignment="1">
      <alignment horizontal="center" vertical="center"/>
      <protection/>
    </xf>
    <xf numFmtId="0" fontId="6" fillId="46" borderId="0" xfId="94" applyFont="1" applyFill="1" applyBorder="1" applyAlignment="1">
      <alignment horizontal="center" vertical="center"/>
      <protection/>
    </xf>
    <xf numFmtId="0" fontId="5" fillId="0" borderId="10" xfId="94" applyFont="1" applyBorder="1" applyAlignment="1">
      <alignment horizontal="center" vertical="center" wrapText="1"/>
      <protection/>
    </xf>
    <xf numFmtId="165" fontId="6" fillId="0" borderId="10" xfId="94" applyNumberFormat="1" applyFont="1" applyBorder="1" applyAlignment="1">
      <alignment horizontal="center" vertical="center" wrapText="1"/>
      <protection/>
    </xf>
    <xf numFmtId="49" fontId="6" fillId="46" borderId="10" xfId="94" applyNumberFormat="1" applyFont="1" applyFill="1" applyBorder="1" applyAlignment="1">
      <alignment horizontal="center" vertical="center" wrapText="1"/>
      <protection/>
    </xf>
    <xf numFmtId="0" fontId="25" fillId="0" borderId="10" xfId="94" applyFont="1" applyBorder="1" applyAlignment="1">
      <alignment horizontal="center" wrapText="1"/>
      <protection/>
    </xf>
    <xf numFmtId="0" fontId="25" fillId="46" borderId="10" xfId="94" applyFont="1" applyFill="1" applyBorder="1" applyAlignment="1">
      <alignment horizontal="center" vertical="center"/>
      <protection/>
    </xf>
    <xf numFmtId="0" fontId="25" fillId="0" borderId="10" xfId="94" applyFont="1" applyBorder="1" applyAlignment="1">
      <alignment horizontal="center" vertical="center"/>
      <protection/>
    </xf>
    <xf numFmtId="164" fontId="7" fillId="46" borderId="10" xfId="94" applyNumberFormat="1" applyFont="1" applyFill="1" applyBorder="1" applyAlignment="1">
      <alignment horizontal="center" vertical="center"/>
      <protection/>
    </xf>
    <xf numFmtId="164" fontId="6" fillId="46" borderId="10" xfId="94" applyNumberFormat="1" applyFont="1" applyFill="1" applyBorder="1" applyAlignment="1">
      <alignment horizontal="center" vertical="center"/>
      <protection/>
    </xf>
    <xf numFmtId="4" fontId="6" fillId="46" borderId="13" xfId="94" applyNumberFormat="1" applyFont="1" applyFill="1" applyBorder="1" applyAlignment="1">
      <alignment horizontal="center" vertical="center"/>
      <protection/>
    </xf>
    <xf numFmtId="0" fontId="4" fillId="47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165" fontId="7" fillId="46" borderId="10" xfId="95" applyNumberFormat="1" applyFont="1" applyFill="1" applyBorder="1" applyAlignment="1">
      <alignment horizontal="center" vertical="center"/>
      <protection/>
    </xf>
    <xf numFmtId="0" fontId="3" fillId="0" borderId="0" xfId="9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94" applyFont="1" applyAlignment="1">
      <alignment horizontal="center" vertical="top"/>
      <protection/>
    </xf>
    <xf numFmtId="0" fontId="4" fillId="0" borderId="0" xfId="0" applyFont="1" applyAlignment="1">
      <alignment horizontal="center"/>
    </xf>
    <xf numFmtId="0" fontId="3" fillId="0" borderId="0" xfId="94" applyFont="1" applyBorder="1" applyAlignment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на 01.07.201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view="pageBreakPreview" zoomScale="95" zoomScaleSheetLayoutView="95" zoomScalePageLayoutView="0" workbookViewId="0" topLeftCell="A1">
      <selection activeCell="C37" sqref="C37"/>
    </sheetView>
  </sheetViews>
  <sheetFormatPr defaultColWidth="9.140625" defaultRowHeight="15"/>
  <cols>
    <col min="1" max="1" width="66.8515625" style="58" customWidth="1"/>
    <col min="2" max="2" width="14.421875" style="34" customWidth="1"/>
    <col min="3" max="3" width="14.00390625" style="23" customWidth="1"/>
    <col min="4" max="4" width="11.28125" style="23" customWidth="1"/>
    <col min="5" max="6" width="3.57421875" style="39" customWidth="1"/>
    <col min="7" max="7" width="21.7109375" style="35" bestFit="1" customWidth="1"/>
    <col min="8" max="8" width="20.421875" style="35" bestFit="1" customWidth="1"/>
    <col min="9" max="10" width="21.7109375" style="35" bestFit="1" customWidth="1"/>
    <col min="11" max="11" width="20.7109375" style="35" customWidth="1"/>
    <col min="12" max="12" width="20.7109375" style="39" customWidth="1"/>
    <col min="13" max="14" width="10.57421875" style="39" bestFit="1" customWidth="1"/>
    <col min="15" max="16384" width="9.140625" style="39" customWidth="1"/>
  </cols>
  <sheetData>
    <row r="1" spans="1:4" ht="15.75">
      <c r="A1" s="60" t="s">
        <v>62</v>
      </c>
      <c r="B1" s="61"/>
      <c r="C1" s="61"/>
      <c r="D1" s="61"/>
    </row>
    <row r="2" spans="1:4" ht="15.75">
      <c r="A2" s="62" t="s">
        <v>76</v>
      </c>
      <c r="B2" s="63"/>
      <c r="C2" s="63"/>
      <c r="D2" s="63"/>
    </row>
    <row r="3" spans="1:4" ht="15.75">
      <c r="A3" s="64" t="s">
        <v>98</v>
      </c>
      <c r="B3" s="64"/>
      <c r="C3" s="64"/>
      <c r="D3" s="64"/>
    </row>
    <row r="4" spans="1:4" ht="15">
      <c r="A4" s="43"/>
      <c r="B4" s="44"/>
      <c r="C4" s="45"/>
      <c r="D4" s="24" t="s">
        <v>63</v>
      </c>
    </row>
    <row r="5" spans="1:4" ht="15">
      <c r="A5" s="46" t="s">
        <v>0</v>
      </c>
      <c r="B5" s="47" t="s">
        <v>1</v>
      </c>
      <c r="C5" s="48" t="s">
        <v>2</v>
      </c>
      <c r="D5" s="48" t="s">
        <v>3</v>
      </c>
    </row>
    <row r="6" spans="1:4" ht="15">
      <c r="A6" s="49">
        <v>1</v>
      </c>
      <c r="B6" s="50">
        <v>2</v>
      </c>
      <c r="C6" s="50">
        <v>3</v>
      </c>
      <c r="D6" s="51">
        <v>4</v>
      </c>
    </row>
    <row r="7" spans="1:12" ht="15">
      <c r="A7" s="9" t="s">
        <v>4</v>
      </c>
      <c r="B7" s="15">
        <f>B8+B10+B12+B17+B21+B23+B24+B26+B27+B28+B29</f>
        <v>296218.7</v>
      </c>
      <c r="C7" s="15">
        <f>C8+C10+C12+C17+C21+C23+C24+C26+C27+C28+C29+C22</f>
        <v>86393.09999999999</v>
      </c>
      <c r="D7" s="27">
        <f>C7/B7*100</f>
        <v>29.165309279934043</v>
      </c>
      <c r="L7" s="35"/>
    </row>
    <row r="8" spans="1:12" ht="15">
      <c r="A8" s="1" t="s">
        <v>5</v>
      </c>
      <c r="B8" s="15">
        <f>B9</f>
        <v>140061</v>
      </c>
      <c r="C8" s="15">
        <f>C9</f>
        <v>37399.7</v>
      </c>
      <c r="D8" s="27">
        <f aca="true" t="shared" si="0" ref="D8:D72">C8/B8*100</f>
        <v>26.702436795396288</v>
      </c>
      <c r="L8" s="35"/>
    </row>
    <row r="9" spans="1:12" ht="15">
      <c r="A9" s="2" t="s">
        <v>6</v>
      </c>
      <c r="B9" s="16">
        <v>140061</v>
      </c>
      <c r="C9" s="16">
        <v>37399.7</v>
      </c>
      <c r="D9" s="28">
        <f t="shared" si="0"/>
        <v>26.702436795396288</v>
      </c>
      <c r="L9" s="35"/>
    </row>
    <row r="10" spans="1:12" ht="24">
      <c r="A10" s="1" t="s">
        <v>7</v>
      </c>
      <c r="B10" s="15">
        <f>B11</f>
        <v>14090</v>
      </c>
      <c r="C10" s="15">
        <f>C11</f>
        <v>5079.4</v>
      </c>
      <c r="D10" s="27">
        <f t="shared" si="0"/>
        <v>36.049680624556416</v>
      </c>
      <c r="L10" s="35"/>
    </row>
    <row r="11" spans="1:12" ht="24">
      <c r="A11" s="2" t="s">
        <v>66</v>
      </c>
      <c r="B11" s="26">
        <v>14090</v>
      </c>
      <c r="C11" s="26">
        <v>5079.4</v>
      </c>
      <c r="D11" s="28">
        <f t="shared" si="0"/>
        <v>36.049680624556416</v>
      </c>
      <c r="L11" s="35"/>
    </row>
    <row r="12" spans="1:12" ht="15">
      <c r="A12" s="1" t="s">
        <v>8</v>
      </c>
      <c r="B12" s="15">
        <f>B13+B14+B15+B16</f>
        <v>45256</v>
      </c>
      <c r="C12" s="15">
        <f>C13+C14+C15+C16</f>
        <v>17358.600000000002</v>
      </c>
      <c r="D12" s="27">
        <f t="shared" si="0"/>
        <v>38.35646102174298</v>
      </c>
      <c r="L12" s="35"/>
    </row>
    <row r="13" spans="1:12" ht="15">
      <c r="A13" s="10" t="s">
        <v>68</v>
      </c>
      <c r="B13" s="16">
        <v>40545</v>
      </c>
      <c r="C13" s="16">
        <v>16434.2</v>
      </c>
      <c r="D13" s="28">
        <f>C13/B13*100</f>
        <v>40.533234677518806</v>
      </c>
      <c r="L13" s="35"/>
    </row>
    <row r="14" spans="1:12" ht="15">
      <c r="A14" s="10" t="s">
        <v>77</v>
      </c>
      <c r="B14" s="26">
        <v>0</v>
      </c>
      <c r="C14" s="26">
        <v>-170.8</v>
      </c>
      <c r="D14" s="28" t="e">
        <f>C14/B14*100</f>
        <v>#DIV/0!</v>
      </c>
      <c r="L14" s="35"/>
    </row>
    <row r="15" spans="1:12" ht="15">
      <c r="A15" s="10" t="s">
        <v>78</v>
      </c>
      <c r="B15" s="26">
        <v>2826</v>
      </c>
      <c r="C15" s="26">
        <v>689.4</v>
      </c>
      <c r="D15" s="28">
        <f>C15/B15*100</f>
        <v>24.394904458598727</v>
      </c>
      <c r="L15" s="35"/>
    </row>
    <row r="16" spans="1:12" ht="15">
      <c r="A16" s="10" t="s">
        <v>79</v>
      </c>
      <c r="B16" s="26">
        <v>1885</v>
      </c>
      <c r="C16" s="26">
        <v>405.8</v>
      </c>
      <c r="D16" s="28">
        <f>C16/B16*100</f>
        <v>21.52785145888594</v>
      </c>
      <c r="L16" s="35"/>
    </row>
    <row r="17" spans="1:12" ht="15">
      <c r="A17" s="1" t="s">
        <v>9</v>
      </c>
      <c r="B17" s="15">
        <f>B18+B19+B20</f>
        <v>10799</v>
      </c>
      <c r="C17" s="15">
        <f>C18+C19+C20</f>
        <v>2269.6</v>
      </c>
      <c r="D17" s="27">
        <f t="shared" si="0"/>
        <v>21.01676081118622</v>
      </c>
      <c r="L17" s="35"/>
    </row>
    <row r="18" spans="1:12" ht="15">
      <c r="A18" s="2" t="s">
        <v>80</v>
      </c>
      <c r="B18" s="26">
        <v>1680</v>
      </c>
      <c r="C18" s="26">
        <v>67.4</v>
      </c>
      <c r="D18" s="28">
        <f t="shared" si="0"/>
        <v>4.011904761904763</v>
      </c>
      <c r="L18" s="35"/>
    </row>
    <row r="19" spans="1:12" ht="15">
      <c r="A19" s="2" t="s">
        <v>10</v>
      </c>
      <c r="B19" s="26">
        <v>720</v>
      </c>
      <c r="C19" s="26">
        <v>93</v>
      </c>
      <c r="D19" s="28">
        <f t="shared" si="0"/>
        <v>12.916666666666668</v>
      </c>
      <c r="L19" s="35"/>
    </row>
    <row r="20" spans="1:12" ht="15">
      <c r="A20" s="2" t="s">
        <v>81</v>
      </c>
      <c r="B20" s="26">
        <v>8399</v>
      </c>
      <c r="C20" s="26">
        <v>2109.2</v>
      </c>
      <c r="D20" s="28">
        <f t="shared" si="0"/>
        <v>25.112513394451717</v>
      </c>
      <c r="L20" s="35"/>
    </row>
    <row r="21" spans="1:12" ht="15">
      <c r="A21" s="1" t="s">
        <v>67</v>
      </c>
      <c r="B21" s="59">
        <v>2020</v>
      </c>
      <c r="C21" s="59">
        <v>540.9</v>
      </c>
      <c r="D21" s="27">
        <f>C21/B21*100</f>
        <v>26.777227722772277</v>
      </c>
      <c r="L21" s="35"/>
    </row>
    <row r="22" spans="1:12" ht="24">
      <c r="A22" s="1" t="s">
        <v>94</v>
      </c>
      <c r="B22" s="59">
        <v>0</v>
      </c>
      <c r="C22" s="59">
        <v>0</v>
      </c>
      <c r="D22" s="27" t="e">
        <f>C22/B22*100</f>
        <v>#DIV/0!</v>
      </c>
      <c r="L22" s="35"/>
    </row>
    <row r="23" spans="1:12" ht="24">
      <c r="A23" s="1" t="s">
        <v>11</v>
      </c>
      <c r="B23" s="59">
        <v>50055</v>
      </c>
      <c r="C23" s="59">
        <v>15553.4</v>
      </c>
      <c r="D23" s="27">
        <f>C23/B23*100</f>
        <v>31.072620117870343</v>
      </c>
      <c r="L23" s="35"/>
    </row>
    <row r="24" spans="1:12" ht="15">
      <c r="A24" s="1" t="s">
        <v>12</v>
      </c>
      <c r="B24" s="15">
        <f>B25</f>
        <v>9181</v>
      </c>
      <c r="C24" s="15">
        <f>C25</f>
        <v>2846.9</v>
      </c>
      <c r="D24" s="27">
        <f t="shared" si="0"/>
        <v>31.008604727153905</v>
      </c>
      <c r="L24" s="35"/>
    </row>
    <row r="25" spans="1:12" ht="15">
      <c r="A25" s="2" t="s">
        <v>13</v>
      </c>
      <c r="B25" s="26">
        <v>9181</v>
      </c>
      <c r="C25" s="26">
        <v>2846.9</v>
      </c>
      <c r="D25" s="28">
        <f t="shared" si="0"/>
        <v>31.008604727153905</v>
      </c>
      <c r="L25" s="35"/>
    </row>
    <row r="26" spans="1:12" ht="24">
      <c r="A26" s="1" t="s">
        <v>14</v>
      </c>
      <c r="B26" s="59">
        <v>14050</v>
      </c>
      <c r="C26" s="59">
        <v>4728.8</v>
      </c>
      <c r="D26" s="27">
        <f>C26/B26*100</f>
        <v>33.65693950177936</v>
      </c>
      <c r="L26" s="35"/>
    </row>
    <row r="27" spans="1:12" ht="24">
      <c r="A27" s="1" t="s">
        <v>15</v>
      </c>
      <c r="B27" s="59">
        <v>4119</v>
      </c>
      <c r="C27" s="59">
        <v>98.8</v>
      </c>
      <c r="D27" s="27">
        <f>C27/B27*100</f>
        <v>2.3986404467103664</v>
      </c>
      <c r="L27" s="35"/>
    </row>
    <row r="28" spans="1:12" ht="15">
      <c r="A28" s="1" t="s">
        <v>16</v>
      </c>
      <c r="B28" s="59">
        <v>3050</v>
      </c>
      <c r="C28" s="59">
        <v>306.4</v>
      </c>
      <c r="D28" s="27">
        <f aca="true" t="shared" si="1" ref="D28:D33">C28/B28*100</f>
        <v>10.045901639344262</v>
      </c>
      <c r="L28" s="35"/>
    </row>
    <row r="29" spans="1:12" ht="15">
      <c r="A29" s="1" t="s">
        <v>17</v>
      </c>
      <c r="B29" s="59">
        <v>3537.7</v>
      </c>
      <c r="C29" s="59">
        <v>210.6</v>
      </c>
      <c r="D29" s="27">
        <f t="shared" si="1"/>
        <v>5.953020323939283</v>
      </c>
      <c r="L29" s="35"/>
    </row>
    <row r="30" spans="1:12" s="55" customFormat="1" ht="15">
      <c r="A30" s="11" t="s">
        <v>18</v>
      </c>
      <c r="B30" s="15">
        <f>B31+B36+B37+B38+B39</f>
        <v>1349888.6</v>
      </c>
      <c r="C30" s="15">
        <f>C31+C36+C37+C38+C39</f>
        <v>332140</v>
      </c>
      <c r="D30" s="52">
        <f t="shared" si="1"/>
        <v>24.604993330560756</v>
      </c>
      <c r="G30" s="36"/>
      <c r="H30" s="36"/>
      <c r="I30" s="36"/>
      <c r="J30" s="36"/>
      <c r="K30" s="36"/>
      <c r="L30" s="36"/>
    </row>
    <row r="31" spans="1:12" ht="24">
      <c r="A31" s="12" t="s">
        <v>19</v>
      </c>
      <c r="B31" s="16">
        <f>B32+B33+B34+B35</f>
        <v>1348857.9000000001</v>
      </c>
      <c r="C31" s="16">
        <f>C32+C33+C34+C35</f>
        <v>332129.5</v>
      </c>
      <c r="D31" s="53">
        <f t="shared" si="1"/>
        <v>24.623016256938552</v>
      </c>
      <c r="L31" s="35"/>
    </row>
    <row r="32" spans="1:12" ht="15">
      <c r="A32" s="12" t="s">
        <v>20</v>
      </c>
      <c r="B32" s="26">
        <v>382366.7</v>
      </c>
      <c r="C32" s="26">
        <v>137132.7</v>
      </c>
      <c r="D32" s="53">
        <f t="shared" si="1"/>
        <v>35.86418482571835</v>
      </c>
      <c r="L32" s="35"/>
    </row>
    <row r="33" spans="1:12" ht="24">
      <c r="A33" s="12" t="s">
        <v>69</v>
      </c>
      <c r="B33" s="26">
        <v>366147.8</v>
      </c>
      <c r="C33" s="26">
        <v>7559</v>
      </c>
      <c r="D33" s="53">
        <f t="shared" si="1"/>
        <v>2.064466862835172</v>
      </c>
      <c r="L33" s="35"/>
    </row>
    <row r="34" spans="1:12" ht="15">
      <c r="A34" s="2" t="s">
        <v>70</v>
      </c>
      <c r="B34" s="26">
        <v>585697.6</v>
      </c>
      <c r="C34" s="26">
        <v>182485.3</v>
      </c>
      <c r="D34" s="28">
        <f t="shared" si="0"/>
        <v>31.15691442136693</v>
      </c>
      <c r="L34" s="35"/>
    </row>
    <row r="35" spans="1:12" ht="15">
      <c r="A35" s="3" t="s">
        <v>21</v>
      </c>
      <c r="B35" s="26">
        <v>14645.8</v>
      </c>
      <c r="C35" s="26">
        <v>4952.5</v>
      </c>
      <c r="D35" s="28">
        <f>C35/B35*100</f>
        <v>33.81515519807727</v>
      </c>
      <c r="L35" s="35"/>
    </row>
    <row r="36" spans="1:12" ht="24.75">
      <c r="A36" s="3" t="s">
        <v>72</v>
      </c>
      <c r="B36" s="26"/>
      <c r="C36" s="26"/>
      <c r="D36" s="28" t="e">
        <f>C36/B36*100</f>
        <v>#DIV/0!</v>
      </c>
      <c r="L36" s="35"/>
    </row>
    <row r="37" spans="1:12" ht="15">
      <c r="A37" s="2" t="s">
        <v>60</v>
      </c>
      <c r="B37" s="26">
        <v>1030.7</v>
      </c>
      <c r="C37" s="26">
        <v>38.2</v>
      </c>
      <c r="D37" s="28">
        <f>C37/B37*100</f>
        <v>3.706219074415446</v>
      </c>
      <c r="L37" s="35"/>
    </row>
    <row r="38" spans="1:12" ht="48">
      <c r="A38" s="2" t="s">
        <v>73</v>
      </c>
      <c r="B38" s="25"/>
      <c r="C38" s="25"/>
      <c r="D38" s="28"/>
      <c r="L38" s="35"/>
    </row>
    <row r="39" spans="1:12" ht="24">
      <c r="A39" s="2" t="s">
        <v>61</v>
      </c>
      <c r="B39" s="25"/>
      <c r="C39" s="25">
        <v>-27.7</v>
      </c>
      <c r="D39" s="28"/>
      <c r="L39" s="35"/>
    </row>
    <row r="40" spans="1:12" ht="15">
      <c r="A40" s="1" t="s">
        <v>22</v>
      </c>
      <c r="B40" s="13">
        <f>B7+B30</f>
        <v>1646107.3</v>
      </c>
      <c r="C40" s="13">
        <f>C7+C30</f>
        <v>418533.1</v>
      </c>
      <c r="D40" s="27">
        <f>C40/B40*100</f>
        <v>25.42562687134672</v>
      </c>
      <c r="L40" s="35"/>
    </row>
    <row r="41" spans="1:4" ht="15">
      <c r="A41" s="1"/>
      <c r="B41" s="13"/>
      <c r="C41" s="15"/>
      <c r="D41" s="27"/>
    </row>
    <row r="42" spans="1:12" ht="15">
      <c r="A42" s="1" t="s">
        <v>23</v>
      </c>
      <c r="B42" s="15">
        <f>SUM(B43:B50)</f>
        <v>121608.70000000001</v>
      </c>
      <c r="C42" s="15">
        <f>SUM(C43:C50)</f>
        <v>36256.799999999996</v>
      </c>
      <c r="D42" s="27">
        <f>C42/B42*100</f>
        <v>29.81431427192297</v>
      </c>
      <c r="L42" s="35"/>
    </row>
    <row r="43" spans="1:12" ht="24">
      <c r="A43" s="2" t="s">
        <v>24</v>
      </c>
      <c r="B43" s="16">
        <v>2463.1</v>
      </c>
      <c r="C43" s="16">
        <v>708</v>
      </c>
      <c r="D43" s="28">
        <f t="shared" si="0"/>
        <v>28.744265356664368</v>
      </c>
      <c r="L43" s="35"/>
    </row>
    <row r="44" spans="1:12" ht="24">
      <c r="A44" s="2" t="s">
        <v>25</v>
      </c>
      <c r="B44" s="16">
        <v>2875.7</v>
      </c>
      <c r="C44" s="16">
        <v>777.7</v>
      </c>
      <c r="D44" s="28">
        <f t="shared" si="0"/>
        <v>27.043850192996494</v>
      </c>
      <c r="L44" s="35"/>
    </row>
    <row r="45" spans="1:12" ht="36">
      <c r="A45" s="2" t="s">
        <v>26</v>
      </c>
      <c r="B45" s="16">
        <v>95336.5</v>
      </c>
      <c r="C45" s="16">
        <v>28705.1</v>
      </c>
      <c r="D45" s="28">
        <f t="shared" si="0"/>
        <v>30.10924462299329</v>
      </c>
      <c r="L45" s="35"/>
    </row>
    <row r="46" spans="1:12" ht="15">
      <c r="A46" s="2" t="s">
        <v>27</v>
      </c>
      <c r="B46" s="16">
        <v>0.5</v>
      </c>
      <c r="C46" s="16">
        <v>0</v>
      </c>
      <c r="D46" s="28">
        <f t="shared" si="0"/>
        <v>0</v>
      </c>
      <c r="L46" s="35"/>
    </row>
    <row r="47" spans="1:12" ht="24">
      <c r="A47" s="2" t="s">
        <v>28</v>
      </c>
      <c r="B47" s="16">
        <v>15296.1</v>
      </c>
      <c r="C47" s="16">
        <v>4061.4</v>
      </c>
      <c r="D47" s="28">
        <f t="shared" si="0"/>
        <v>26.551866161962856</v>
      </c>
      <c r="L47" s="35"/>
    </row>
    <row r="48" spans="1:12" ht="15">
      <c r="A48" s="2" t="s">
        <v>29</v>
      </c>
      <c r="B48" s="16"/>
      <c r="C48" s="16"/>
      <c r="D48" s="28" t="e">
        <f t="shared" si="0"/>
        <v>#DIV/0!</v>
      </c>
      <c r="L48" s="35"/>
    </row>
    <row r="49" spans="1:12" ht="15">
      <c r="A49" s="2" t="s">
        <v>30</v>
      </c>
      <c r="B49" s="16">
        <v>194.2</v>
      </c>
      <c r="C49" s="16">
        <v>0</v>
      </c>
      <c r="D49" s="28">
        <f t="shared" si="0"/>
        <v>0</v>
      </c>
      <c r="L49" s="35"/>
    </row>
    <row r="50" spans="1:12" ht="15">
      <c r="A50" s="2" t="s">
        <v>31</v>
      </c>
      <c r="B50" s="16">
        <v>5442.6</v>
      </c>
      <c r="C50" s="16">
        <v>2004.6</v>
      </c>
      <c r="D50" s="28">
        <f t="shared" si="0"/>
        <v>36.83166133833094</v>
      </c>
      <c r="L50" s="35"/>
    </row>
    <row r="51" spans="1:12" ht="15">
      <c r="A51" s="1" t="s">
        <v>86</v>
      </c>
      <c r="B51" s="15">
        <f>B52</f>
        <v>762.3</v>
      </c>
      <c r="C51" s="15">
        <f>C52</f>
        <v>192.8</v>
      </c>
      <c r="D51" s="27">
        <f t="shared" si="0"/>
        <v>25.291879837334385</v>
      </c>
      <c r="L51" s="35"/>
    </row>
    <row r="52" spans="1:12" ht="15">
      <c r="A52" s="2" t="s">
        <v>90</v>
      </c>
      <c r="B52" s="16">
        <v>762.3</v>
      </c>
      <c r="C52" s="16">
        <v>192.8</v>
      </c>
      <c r="D52" s="28">
        <f t="shared" si="0"/>
        <v>25.291879837334385</v>
      </c>
      <c r="L52" s="35"/>
    </row>
    <row r="53" spans="1:12" ht="24">
      <c r="A53" s="1" t="s">
        <v>32</v>
      </c>
      <c r="B53" s="15">
        <f>B54+B55+B56</f>
        <v>50972.8</v>
      </c>
      <c r="C53" s="15">
        <f>C54+C55+C56</f>
        <v>2411.1</v>
      </c>
      <c r="D53" s="27">
        <f>C53/B53*100</f>
        <v>4.73016981605876</v>
      </c>
      <c r="L53" s="35"/>
    </row>
    <row r="54" spans="1:12" ht="15">
      <c r="A54" s="3" t="s">
        <v>84</v>
      </c>
      <c r="B54" s="16">
        <v>596.7</v>
      </c>
      <c r="C54" s="16">
        <v>547.8</v>
      </c>
      <c r="D54" s="28">
        <f>C54/B54*100</f>
        <v>91.80492709904473</v>
      </c>
      <c r="L54" s="35"/>
    </row>
    <row r="55" spans="1:12" ht="24">
      <c r="A55" s="2" t="s">
        <v>85</v>
      </c>
      <c r="B55" s="16">
        <v>36131.9</v>
      </c>
      <c r="C55" s="16">
        <v>1863.3</v>
      </c>
      <c r="D55" s="28">
        <f t="shared" si="0"/>
        <v>5.156938882261934</v>
      </c>
      <c r="E55" s="56"/>
      <c r="L55" s="35"/>
    </row>
    <row r="56" spans="1:12" ht="24">
      <c r="A56" s="2" t="s">
        <v>97</v>
      </c>
      <c r="B56" s="16">
        <v>14244.2</v>
      </c>
      <c r="C56" s="16">
        <v>0</v>
      </c>
      <c r="D56" s="28">
        <f t="shared" si="0"/>
        <v>0</v>
      </c>
      <c r="E56" s="56"/>
      <c r="L56" s="35"/>
    </row>
    <row r="57" spans="1:12" ht="15">
      <c r="A57" s="1" t="s">
        <v>33</v>
      </c>
      <c r="B57" s="15">
        <f>B58+B59+B60</f>
        <v>73398.8</v>
      </c>
      <c r="C57" s="15">
        <f>C58+C59+C60</f>
        <v>15007.099999999999</v>
      </c>
      <c r="D57" s="27">
        <f>C57/B57*100</f>
        <v>20.445974593590083</v>
      </c>
      <c r="L57" s="35"/>
    </row>
    <row r="58" spans="1:12" ht="15">
      <c r="A58" s="2" t="s">
        <v>82</v>
      </c>
      <c r="B58" s="16">
        <v>16323.9</v>
      </c>
      <c r="C58" s="16">
        <v>3875.2</v>
      </c>
      <c r="D58" s="28">
        <f t="shared" si="0"/>
        <v>23.739425014855517</v>
      </c>
      <c r="L58" s="35"/>
    </row>
    <row r="59" spans="1:12" ht="15">
      <c r="A59" s="2" t="s">
        <v>34</v>
      </c>
      <c r="B59" s="16">
        <v>56884.9</v>
      </c>
      <c r="C59" s="16">
        <v>11023.9</v>
      </c>
      <c r="D59" s="28">
        <f t="shared" si="0"/>
        <v>19.37930804132555</v>
      </c>
      <c r="L59" s="35"/>
    </row>
    <row r="60" spans="1:12" ht="15">
      <c r="A60" s="2" t="s">
        <v>35</v>
      </c>
      <c r="B60" s="16">
        <v>190</v>
      </c>
      <c r="C60" s="16">
        <v>108</v>
      </c>
      <c r="D60" s="28">
        <f>C60/B60*100</f>
        <v>56.84210526315789</v>
      </c>
      <c r="L60" s="35"/>
    </row>
    <row r="61" spans="1:12" ht="15">
      <c r="A61" s="1" t="s">
        <v>36</v>
      </c>
      <c r="B61" s="15">
        <f>B62+B63+B64</f>
        <v>276084.7</v>
      </c>
      <c r="C61" s="15">
        <f>C62+C63+C64</f>
        <v>35684.3</v>
      </c>
      <c r="D61" s="27">
        <f>C61/B61*100</f>
        <v>12.92512768726409</v>
      </c>
      <c r="L61" s="35"/>
    </row>
    <row r="62" spans="1:12" ht="15">
      <c r="A62" s="2" t="s">
        <v>37</v>
      </c>
      <c r="B62" s="16">
        <v>2091.6</v>
      </c>
      <c r="C62" s="16">
        <v>654.4</v>
      </c>
      <c r="D62" s="28">
        <f t="shared" si="0"/>
        <v>31.287052973799963</v>
      </c>
      <c r="L62" s="35"/>
    </row>
    <row r="63" spans="1:12" ht="15">
      <c r="A63" s="2" t="s">
        <v>38</v>
      </c>
      <c r="B63" s="16">
        <v>224405.3</v>
      </c>
      <c r="C63" s="16">
        <v>27622.3</v>
      </c>
      <c r="D63" s="28">
        <f t="shared" si="0"/>
        <v>12.309112128813357</v>
      </c>
      <c r="L63" s="35"/>
    </row>
    <row r="64" spans="1:12" ht="15">
      <c r="A64" s="2" t="s">
        <v>39</v>
      </c>
      <c r="B64" s="16">
        <v>49587.8</v>
      </c>
      <c r="C64" s="16">
        <v>7407.6</v>
      </c>
      <c r="D64" s="28">
        <f t="shared" si="0"/>
        <v>14.938351772008437</v>
      </c>
      <c r="L64" s="35"/>
    </row>
    <row r="65" spans="1:12" ht="15">
      <c r="A65" s="1" t="s">
        <v>92</v>
      </c>
      <c r="B65" s="15">
        <f>B66</f>
        <v>11463</v>
      </c>
      <c r="C65" s="15">
        <f>C66</f>
        <v>0</v>
      </c>
      <c r="D65" s="27">
        <f t="shared" si="0"/>
        <v>0</v>
      </c>
      <c r="L65" s="35"/>
    </row>
    <row r="66" spans="1:12" ht="15">
      <c r="A66" s="2" t="s">
        <v>93</v>
      </c>
      <c r="B66" s="16">
        <v>11463</v>
      </c>
      <c r="C66" s="16"/>
      <c r="D66" s="28">
        <f t="shared" si="0"/>
        <v>0</v>
      </c>
      <c r="L66" s="35"/>
    </row>
    <row r="67" spans="1:12" ht="15">
      <c r="A67" s="1" t="s">
        <v>40</v>
      </c>
      <c r="B67" s="15">
        <f>B68+B69+B71+B72+B70</f>
        <v>752467.3</v>
      </c>
      <c r="C67" s="15">
        <f>C68+C69+C71+C72+C70</f>
        <v>202559.2</v>
      </c>
      <c r="D67" s="27">
        <f>C67/B67*100</f>
        <v>26.91933589672269</v>
      </c>
      <c r="L67" s="35"/>
    </row>
    <row r="68" spans="1:12" s="57" customFormat="1" ht="15">
      <c r="A68" s="2" t="s">
        <v>41</v>
      </c>
      <c r="B68" s="14">
        <v>313180</v>
      </c>
      <c r="C68" s="14">
        <v>69009.7</v>
      </c>
      <c r="D68" s="29">
        <f t="shared" si="0"/>
        <v>22.035155501628456</v>
      </c>
      <c r="G68" s="37"/>
      <c r="H68" s="37"/>
      <c r="I68" s="37"/>
      <c r="J68" s="37"/>
      <c r="K68" s="37"/>
      <c r="L68" s="37"/>
    </row>
    <row r="69" spans="1:12" ht="15">
      <c r="A69" s="2" t="s">
        <v>42</v>
      </c>
      <c r="B69" s="16">
        <v>335383.8</v>
      </c>
      <c r="C69" s="16">
        <v>103576.1</v>
      </c>
      <c r="D69" s="28">
        <f t="shared" si="0"/>
        <v>30.882857192267487</v>
      </c>
      <c r="L69" s="35"/>
    </row>
    <row r="70" spans="1:12" ht="15">
      <c r="A70" s="2" t="s">
        <v>64</v>
      </c>
      <c r="B70" s="16">
        <v>55836</v>
      </c>
      <c r="C70" s="16">
        <v>16484.5</v>
      </c>
      <c r="D70" s="28">
        <f>C70/B70*100</f>
        <v>29.523067554982447</v>
      </c>
      <c r="L70" s="35"/>
    </row>
    <row r="71" spans="1:12" ht="15">
      <c r="A71" s="2" t="s">
        <v>65</v>
      </c>
      <c r="B71" s="16">
        <v>2523.6</v>
      </c>
      <c r="C71" s="16">
        <v>478.7</v>
      </c>
      <c r="D71" s="28">
        <f t="shared" si="0"/>
        <v>18.968933269931842</v>
      </c>
      <c r="L71" s="35"/>
    </row>
    <row r="72" spans="1:12" ht="15">
      <c r="A72" s="2" t="s">
        <v>43</v>
      </c>
      <c r="B72" s="16">
        <v>45543.9</v>
      </c>
      <c r="C72" s="16">
        <v>13010.2</v>
      </c>
      <c r="D72" s="28">
        <f t="shared" si="0"/>
        <v>28.566284398130154</v>
      </c>
      <c r="L72" s="35"/>
    </row>
    <row r="73" spans="1:12" ht="15">
      <c r="A73" s="1" t="s">
        <v>71</v>
      </c>
      <c r="B73" s="15">
        <f>B74+B75</f>
        <v>161314.3</v>
      </c>
      <c r="C73" s="15">
        <f>C74+C75</f>
        <v>52774</v>
      </c>
      <c r="D73" s="27">
        <f>C73/B73*100</f>
        <v>32.71501658563438</v>
      </c>
      <c r="L73" s="35"/>
    </row>
    <row r="74" spans="1:12" ht="15">
      <c r="A74" s="2" t="s">
        <v>44</v>
      </c>
      <c r="B74" s="16">
        <v>122311.6</v>
      </c>
      <c r="C74" s="16">
        <v>40457.2</v>
      </c>
      <c r="D74" s="28">
        <f aca="true" t="shared" si="2" ref="D74:D85">C74/B74*100</f>
        <v>33.07715703171244</v>
      </c>
      <c r="L74" s="35"/>
    </row>
    <row r="75" spans="1:12" ht="15">
      <c r="A75" s="2" t="s">
        <v>45</v>
      </c>
      <c r="B75" s="16">
        <v>39002.7</v>
      </c>
      <c r="C75" s="16">
        <v>12316.8</v>
      </c>
      <c r="D75" s="28">
        <f t="shared" si="2"/>
        <v>31.57935219869394</v>
      </c>
      <c r="L75" s="35"/>
    </row>
    <row r="76" spans="1:12" ht="15">
      <c r="A76" s="1" t="s">
        <v>46</v>
      </c>
      <c r="B76" s="15">
        <f>B77+B78+B79+B80+B81</f>
        <v>207685.4</v>
      </c>
      <c r="C76" s="15">
        <f>C77+C78+C79+C80+C81</f>
        <v>65471.899999999994</v>
      </c>
      <c r="D76" s="27">
        <f>C76/B76*100</f>
        <v>31.52455589078481</v>
      </c>
      <c r="L76" s="35"/>
    </row>
    <row r="77" spans="1:12" ht="15">
      <c r="A77" s="2" t="s">
        <v>47</v>
      </c>
      <c r="B77" s="16">
        <v>6623.2</v>
      </c>
      <c r="C77" s="16">
        <v>2661.7</v>
      </c>
      <c r="D77" s="28">
        <f t="shared" si="2"/>
        <v>40.18752264766276</v>
      </c>
      <c r="L77" s="35"/>
    </row>
    <row r="78" spans="1:12" ht="15">
      <c r="A78" s="2" t="s">
        <v>48</v>
      </c>
      <c r="B78" s="16">
        <v>122021.3</v>
      </c>
      <c r="C78" s="16">
        <v>38227.4</v>
      </c>
      <c r="D78" s="28">
        <f t="shared" si="2"/>
        <v>31.32846478442698</v>
      </c>
      <c r="L78" s="35"/>
    </row>
    <row r="79" spans="1:12" ht="15">
      <c r="A79" s="2" t="s">
        <v>49</v>
      </c>
      <c r="B79" s="16">
        <v>11696.7</v>
      </c>
      <c r="C79" s="16">
        <v>1030.9</v>
      </c>
      <c r="D79" s="28">
        <f t="shared" si="2"/>
        <v>8.813596997443723</v>
      </c>
      <c r="L79" s="35"/>
    </row>
    <row r="80" spans="1:12" ht="15">
      <c r="A80" s="2" t="s">
        <v>50</v>
      </c>
      <c r="B80" s="16">
        <v>47237.4</v>
      </c>
      <c r="C80" s="16">
        <v>16379.2</v>
      </c>
      <c r="D80" s="28">
        <f t="shared" si="2"/>
        <v>34.67422000364118</v>
      </c>
      <c r="L80" s="35"/>
    </row>
    <row r="81" spans="1:12" ht="15">
      <c r="A81" s="2" t="s">
        <v>51</v>
      </c>
      <c r="B81" s="16">
        <v>20106.8</v>
      </c>
      <c r="C81" s="16">
        <v>7172.7</v>
      </c>
      <c r="D81" s="28">
        <f t="shared" si="2"/>
        <v>35.67300614717409</v>
      </c>
      <c r="L81" s="35"/>
    </row>
    <row r="82" spans="1:12" ht="15">
      <c r="A82" s="1" t="s">
        <v>52</v>
      </c>
      <c r="B82" s="13">
        <f>B83</f>
        <v>130</v>
      </c>
      <c r="C82" s="13">
        <f>C83</f>
        <v>73.4</v>
      </c>
      <c r="D82" s="27">
        <f>C82/B82*100</f>
        <v>56.46153846153846</v>
      </c>
      <c r="L82" s="35"/>
    </row>
    <row r="83" spans="1:12" ht="15">
      <c r="A83" s="2" t="s">
        <v>83</v>
      </c>
      <c r="B83" s="14">
        <v>130</v>
      </c>
      <c r="C83" s="16">
        <v>73.4</v>
      </c>
      <c r="D83" s="28">
        <f t="shared" si="2"/>
        <v>56.46153846153846</v>
      </c>
      <c r="L83" s="35"/>
    </row>
    <row r="84" spans="1:12" ht="15">
      <c r="A84" s="1" t="s">
        <v>74</v>
      </c>
      <c r="B84" s="13">
        <f>B85</f>
        <v>220</v>
      </c>
      <c r="C84" s="13">
        <f>C85</f>
        <v>1.7</v>
      </c>
      <c r="D84" s="27">
        <f>C84/B84*100</f>
        <v>0.7727272727272727</v>
      </c>
      <c r="L84" s="35"/>
    </row>
    <row r="85" spans="1:12" ht="15">
      <c r="A85" s="2" t="s">
        <v>75</v>
      </c>
      <c r="B85" s="14">
        <v>220</v>
      </c>
      <c r="C85" s="16">
        <v>1.7</v>
      </c>
      <c r="D85" s="28">
        <f t="shared" si="2"/>
        <v>0.7727272727272727</v>
      </c>
      <c r="L85" s="35"/>
    </row>
    <row r="86" spans="1:12" ht="15">
      <c r="A86" s="1" t="s">
        <v>53</v>
      </c>
      <c r="B86" s="13">
        <f>B42+B53+B57+B61+B65+B67+B73+B76+B82+B84+B51</f>
        <v>1656107.3</v>
      </c>
      <c r="C86" s="13">
        <f>C42+C53+C57+C61+C65+C67+C73+C76+C82+C84+C51</f>
        <v>410432.30000000005</v>
      </c>
      <c r="D86" s="27">
        <f>C86/B86*100</f>
        <v>24.782953375062114</v>
      </c>
      <c r="L86" s="35"/>
    </row>
    <row r="87" spans="1:12" ht="15">
      <c r="A87" s="1" t="s">
        <v>54</v>
      </c>
      <c r="B87" s="15">
        <f>B40-B86</f>
        <v>-10000</v>
      </c>
      <c r="C87" s="15">
        <f>C40-C86</f>
        <v>8100.79999999993</v>
      </c>
      <c r="D87" s="27"/>
      <c r="L87" s="35"/>
    </row>
    <row r="88" spans="1:4" ht="15">
      <c r="A88" s="4"/>
      <c r="B88" s="17"/>
      <c r="C88" s="54"/>
      <c r="D88" s="24"/>
    </row>
    <row r="89" spans="1:4" ht="15">
      <c r="A89" s="5"/>
      <c r="B89" s="30"/>
      <c r="C89" s="41"/>
      <c r="D89" s="24"/>
    </row>
    <row r="90" spans="1:4" ht="15">
      <c r="A90" s="8" t="s">
        <v>55</v>
      </c>
      <c r="B90" s="18">
        <f>B91+B94+B97</f>
        <v>10000</v>
      </c>
      <c r="C90" s="18">
        <f>C91+C94+C97</f>
        <v>-8100.8</v>
      </c>
      <c r="D90" s="38"/>
    </row>
    <row r="91" spans="1:4" ht="15">
      <c r="A91" s="1" t="s">
        <v>56</v>
      </c>
      <c r="B91" s="19">
        <f>B93+B92</f>
        <v>10599</v>
      </c>
      <c r="C91" s="19">
        <f>C93+C92</f>
        <v>0</v>
      </c>
      <c r="D91" s="24"/>
    </row>
    <row r="92" spans="1:4" ht="24">
      <c r="A92" s="2" t="s">
        <v>87</v>
      </c>
      <c r="B92" s="20">
        <v>10599</v>
      </c>
      <c r="C92" s="22"/>
      <c r="D92" s="24"/>
    </row>
    <row r="93" spans="1:4" ht="24">
      <c r="A93" s="2" t="s">
        <v>88</v>
      </c>
      <c r="B93" s="20">
        <v>0</v>
      </c>
      <c r="C93" s="16"/>
      <c r="D93" s="24"/>
    </row>
    <row r="94" spans="1:4" ht="15">
      <c r="A94" s="1" t="s">
        <v>57</v>
      </c>
      <c r="B94" s="21">
        <f>B96+B95</f>
        <v>-599</v>
      </c>
      <c r="C94" s="21">
        <f>C96+C95</f>
        <v>0</v>
      </c>
      <c r="D94" s="24"/>
    </row>
    <row r="95" spans="1:4" ht="24">
      <c r="A95" s="2" t="s">
        <v>58</v>
      </c>
      <c r="B95" s="31">
        <v>0</v>
      </c>
      <c r="C95" s="32"/>
      <c r="D95" s="24"/>
    </row>
    <row r="96" spans="1:4" ht="24">
      <c r="A96" s="2" t="s">
        <v>89</v>
      </c>
      <c r="B96" s="31">
        <v>-599</v>
      </c>
      <c r="C96" s="32"/>
      <c r="D96" s="24"/>
    </row>
    <row r="97" spans="1:3" ht="15">
      <c r="A97" s="1" t="s">
        <v>59</v>
      </c>
      <c r="B97" s="31"/>
      <c r="C97" s="31">
        <v>-8100.8</v>
      </c>
    </row>
    <row r="98" spans="1:4" ht="15">
      <c r="A98" s="6"/>
      <c r="B98" s="33"/>
      <c r="C98" s="42"/>
      <c r="D98" s="24"/>
    </row>
    <row r="99" spans="1:4" ht="15">
      <c r="A99" s="7"/>
      <c r="B99" s="39"/>
      <c r="C99" s="39"/>
      <c r="D99" s="40"/>
    </row>
  </sheetData>
  <sheetProtection/>
  <mergeCells count="3">
    <mergeCell ref="A1:D1"/>
    <mergeCell ref="A2:D2"/>
    <mergeCell ref="A3:D3"/>
  </mergeCells>
  <printOptions/>
  <pageMargins left="0.7086614173228347" right="0.1968503937007874" top="0.2362204724409449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95" zoomScaleSheetLayoutView="95" zoomScalePageLayoutView="0" workbookViewId="0" topLeftCell="A61">
      <selection activeCell="G98" sqref="G98"/>
    </sheetView>
  </sheetViews>
  <sheetFormatPr defaultColWidth="9.140625" defaultRowHeight="15"/>
  <cols>
    <col min="1" max="1" width="66.8515625" style="58" customWidth="1"/>
    <col min="2" max="2" width="14.421875" style="34" customWidth="1"/>
    <col min="3" max="3" width="14.00390625" style="23" customWidth="1"/>
    <col min="4" max="4" width="11.28125" style="23" customWidth="1"/>
    <col min="5" max="6" width="3.57421875" style="39" customWidth="1"/>
    <col min="7" max="7" width="21.7109375" style="35" bestFit="1" customWidth="1"/>
    <col min="8" max="8" width="20.421875" style="35" bestFit="1" customWidth="1"/>
    <col min="9" max="10" width="21.7109375" style="35" bestFit="1" customWidth="1"/>
    <col min="11" max="11" width="20.7109375" style="35" customWidth="1"/>
    <col min="12" max="12" width="20.7109375" style="39" customWidth="1"/>
    <col min="13" max="14" width="10.57421875" style="39" bestFit="1" customWidth="1"/>
    <col min="15" max="16384" width="9.140625" style="39" customWidth="1"/>
  </cols>
  <sheetData>
    <row r="1" spans="1:4" ht="15.75">
      <c r="A1" s="60" t="s">
        <v>62</v>
      </c>
      <c r="B1" s="61"/>
      <c r="C1" s="61"/>
      <c r="D1" s="61"/>
    </row>
    <row r="2" spans="1:4" ht="15.75">
      <c r="A2" s="62" t="s">
        <v>76</v>
      </c>
      <c r="B2" s="63"/>
      <c r="C2" s="63"/>
      <c r="D2" s="63"/>
    </row>
    <row r="3" spans="1:4" ht="15.75">
      <c r="A3" s="64" t="s">
        <v>96</v>
      </c>
      <c r="B3" s="64"/>
      <c r="C3" s="64"/>
      <c r="D3" s="64"/>
    </row>
    <row r="4" spans="1:4" ht="15">
      <c r="A4" s="43"/>
      <c r="B4" s="44"/>
      <c r="C4" s="45"/>
      <c r="D4" s="24" t="s">
        <v>63</v>
      </c>
    </row>
    <row r="5" spans="1:4" ht="15">
      <c r="A5" s="46" t="s">
        <v>0</v>
      </c>
      <c r="B5" s="47" t="s">
        <v>1</v>
      </c>
      <c r="C5" s="48" t="s">
        <v>2</v>
      </c>
      <c r="D5" s="48" t="s">
        <v>3</v>
      </c>
    </row>
    <row r="6" spans="1:4" ht="15">
      <c r="A6" s="49">
        <v>1</v>
      </c>
      <c r="B6" s="50">
        <v>2</v>
      </c>
      <c r="C6" s="50">
        <v>3</v>
      </c>
      <c r="D6" s="51">
        <v>4</v>
      </c>
    </row>
    <row r="7" spans="1:12" ht="15">
      <c r="A7" s="9" t="s">
        <v>4</v>
      </c>
      <c r="B7" s="15">
        <f>B8+B10+B12+B17+B21+B23+B24+B26+B27+B28+B29</f>
        <v>296218.7</v>
      </c>
      <c r="C7" s="15">
        <f>C8+C10+C12+C17+C21+C23+C24+C26+C27+C28+C29+C22</f>
        <v>58826.59999999999</v>
      </c>
      <c r="D7" s="27">
        <f>C7/B7*100</f>
        <v>19.85917837057552</v>
      </c>
      <c r="L7" s="35"/>
    </row>
    <row r="8" spans="1:12" ht="15">
      <c r="A8" s="1" t="s">
        <v>5</v>
      </c>
      <c r="B8" s="15">
        <f>B9</f>
        <v>140061</v>
      </c>
      <c r="C8" s="15">
        <f>C9</f>
        <v>26450.5</v>
      </c>
      <c r="D8" s="27">
        <f aca="true" t="shared" si="0" ref="D8:D72">C8/B8*100</f>
        <v>18.884985827603685</v>
      </c>
      <c r="L8" s="35"/>
    </row>
    <row r="9" spans="1:12" ht="15">
      <c r="A9" s="2" t="s">
        <v>6</v>
      </c>
      <c r="B9" s="16">
        <v>140061</v>
      </c>
      <c r="C9" s="16">
        <v>26450.5</v>
      </c>
      <c r="D9" s="28">
        <f t="shared" si="0"/>
        <v>18.884985827603685</v>
      </c>
      <c r="L9" s="35"/>
    </row>
    <row r="10" spans="1:12" ht="24">
      <c r="A10" s="1" t="s">
        <v>7</v>
      </c>
      <c r="B10" s="15">
        <f>B11</f>
        <v>14090</v>
      </c>
      <c r="C10" s="15">
        <f>C11</f>
        <v>3788</v>
      </c>
      <c r="D10" s="27">
        <f t="shared" si="0"/>
        <v>26.88431511710433</v>
      </c>
      <c r="L10" s="35"/>
    </row>
    <row r="11" spans="1:12" ht="24">
      <c r="A11" s="2" t="s">
        <v>66</v>
      </c>
      <c r="B11" s="26">
        <v>14090</v>
      </c>
      <c r="C11" s="26">
        <v>3788</v>
      </c>
      <c r="D11" s="28">
        <f t="shared" si="0"/>
        <v>26.88431511710433</v>
      </c>
      <c r="L11" s="35"/>
    </row>
    <row r="12" spans="1:12" ht="15">
      <c r="A12" s="1" t="s">
        <v>8</v>
      </c>
      <c r="B12" s="15">
        <f>B13+B14+B15+B16</f>
        <v>45256</v>
      </c>
      <c r="C12" s="15">
        <f>C13+C14+C15+C16</f>
        <v>10502.300000000001</v>
      </c>
      <c r="D12" s="27">
        <f t="shared" si="0"/>
        <v>23.206425667314832</v>
      </c>
      <c r="L12" s="35"/>
    </row>
    <row r="13" spans="1:12" ht="15">
      <c r="A13" s="10" t="s">
        <v>68</v>
      </c>
      <c r="B13" s="16">
        <v>40545</v>
      </c>
      <c r="C13" s="16">
        <v>10111.3</v>
      </c>
      <c r="D13" s="28">
        <f>C13/B13*100</f>
        <v>24.93846343568874</v>
      </c>
      <c r="L13" s="35"/>
    </row>
    <row r="14" spans="1:12" ht="15">
      <c r="A14" s="10" t="s">
        <v>77</v>
      </c>
      <c r="B14" s="26">
        <v>0</v>
      </c>
      <c r="C14" s="26">
        <v>-170.8</v>
      </c>
      <c r="D14" s="28" t="e">
        <f>C14/B14*100</f>
        <v>#DIV/0!</v>
      </c>
      <c r="L14" s="35"/>
    </row>
    <row r="15" spans="1:12" ht="15">
      <c r="A15" s="10" t="s">
        <v>78</v>
      </c>
      <c r="B15" s="26">
        <v>2826</v>
      </c>
      <c r="C15" s="26">
        <v>760.6</v>
      </c>
      <c r="D15" s="28">
        <f>C15/B15*100</f>
        <v>26.914366595895263</v>
      </c>
      <c r="L15" s="35"/>
    </row>
    <row r="16" spans="1:12" ht="15">
      <c r="A16" s="10" t="s">
        <v>79</v>
      </c>
      <c r="B16" s="26">
        <v>1885</v>
      </c>
      <c r="C16" s="26">
        <v>-198.8</v>
      </c>
      <c r="D16" s="28">
        <f>C16/B16*100</f>
        <v>-10.546419098143236</v>
      </c>
      <c r="L16" s="35"/>
    </row>
    <row r="17" spans="1:12" ht="15">
      <c r="A17" s="1" t="s">
        <v>9</v>
      </c>
      <c r="B17" s="15">
        <f>B18+B19+B20</f>
        <v>10799</v>
      </c>
      <c r="C17" s="15">
        <f>C18+C19+C20</f>
        <v>1502.9</v>
      </c>
      <c r="D17" s="27">
        <f t="shared" si="0"/>
        <v>13.917029354569868</v>
      </c>
      <c r="L17" s="35"/>
    </row>
    <row r="18" spans="1:12" ht="15">
      <c r="A18" s="2" t="s">
        <v>80</v>
      </c>
      <c r="B18" s="26">
        <v>1680</v>
      </c>
      <c r="C18" s="26">
        <v>85.6</v>
      </c>
      <c r="D18" s="28">
        <f t="shared" si="0"/>
        <v>5.095238095238095</v>
      </c>
      <c r="L18" s="35"/>
    </row>
    <row r="19" spans="1:12" ht="15">
      <c r="A19" s="2" t="s">
        <v>10</v>
      </c>
      <c r="B19" s="26">
        <v>720</v>
      </c>
      <c r="C19" s="26">
        <v>66.9</v>
      </c>
      <c r="D19" s="28">
        <f t="shared" si="0"/>
        <v>9.291666666666668</v>
      </c>
      <c r="L19" s="35"/>
    </row>
    <row r="20" spans="1:12" ht="15">
      <c r="A20" s="2" t="s">
        <v>81</v>
      </c>
      <c r="B20" s="26">
        <v>8399</v>
      </c>
      <c r="C20" s="26">
        <v>1350.4</v>
      </c>
      <c r="D20" s="28">
        <f t="shared" si="0"/>
        <v>16.07810453625432</v>
      </c>
      <c r="L20" s="35"/>
    </row>
    <row r="21" spans="1:12" ht="15">
      <c r="A21" s="1" t="s">
        <v>67</v>
      </c>
      <c r="B21" s="59">
        <v>2020</v>
      </c>
      <c r="C21" s="59">
        <v>405.1</v>
      </c>
      <c r="D21" s="27">
        <f>C21/B21*100</f>
        <v>20.054455445544555</v>
      </c>
      <c r="L21" s="35"/>
    </row>
    <row r="22" spans="1:12" ht="24">
      <c r="A22" s="1" t="s">
        <v>94</v>
      </c>
      <c r="B22" s="59">
        <v>0</v>
      </c>
      <c r="C22" s="59">
        <v>0</v>
      </c>
      <c r="D22" s="27" t="e">
        <f>C22/B22*100</f>
        <v>#DIV/0!</v>
      </c>
      <c r="L22" s="35"/>
    </row>
    <row r="23" spans="1:12" ht="24">
      <c r="A23" s="1" t="s">
        <v>11</v>
      </c>
      <c r="B23" s="59">
        <v>50055</v>
      </c>
      <c r="C23" s="59">
        <v>11187.6</v>
      </c>
      <c r="D23" s="27">
        <f>C23/B23*100</f>
        <v>22.350614324243335</v>
      </c>
      <c r="L23" s="35"/>
    </row>
    <row r="24" spans="1:12" ht="15">
      <c r="A24" s="1" t="s">
        <v>12</v>
      </c>
      <c r="B24" s="15">
        <f>B25</f>
        <v>9181</v>
      </c>
      <c r="C24" s="15">
        <f>C25</f>
        <v>1144.6</v>
      </c>
      <c r="D24" s="27">
        <f t="shared" si="0"/>
        <v>12.467051519442325</v>
      </c>
      <c r="L24" s="35"/>
    </row>
    <row r="25" spans="1:12" ht="15">
      <c r="A25" s="2" t="s">
        <v>13</v>
      </c>
      <c r="B25" s="26">
        <v>9181</v>
      </c>
      <c r="C25" s="26">
        <v>1144.6</v>
      </c>
      <c r="D25" s="28">
        <f t="shared" si="0"/>
        <v>12.467051519442325</v>
      </c>
      <c r="L25" s="35"/>
    </row>
    <row r="26" spans="1:12" ht="24">
      <c r="A26" s="1" t="s">
        <v>14</v>
      </c>
      <c r="B26" s="59">
        <v>14050</v>
      </c>
      <c r="C26" s="59">
        <v>3367.2</v>
      </c>
      <c r="D26" s="27">
        <f>C26/B26*100</f>
        <v>23.965836298932384</v>
      </c>
      <c r="L26" s="35"/>
    </row>
    <row r="27" spans="1:12" ht="24">
      <c r="A27" s="1" t="s">
        <v>15</v>
      </c>
      <c r="B27" s="59">
        <v>4119</v>
      </c>
      <c r="C27" s="59">
        <v>87.5</v>
      </c>
      <c r="D27" s="27">
        <f>C27/B27*100</f>
        <v>2.124302015052197</v>
      </c>
      <c r="L27" s="35"/>
    </row>
    <row r="28" spans="1:12" ht="15">
      <c r="A28" s="1" t="s">
        <v>16</v>
      </c>
      <c r="B28" s="59">
        <v>3050</v>
      </c>
      <c r="C28" s="59">
        <v>273.7</v>
      </c>
      <c r="D28" s="27">
        <f aca="true" t="shared" si="1" ref="D28:D33">C28/B28*100</f>
        <v>8.973770491803277</v>
      </c>
      <c r="L28" s="35"/>
    </row>
    <row r="29" spans="1:12" ht="15">
      <c r="A29" s="1" t="s">
        <v>17</v>
      </c>
      <c r="B29" s="59">
        <v>3537.7</v>
      </c>
      <c r="C29" s="59">
        <v>117.2</v>
      </c>
      <c r="D29" s="27">
        <f t="shared" si="1"/>
        <v>3.312886903920627</v>
      </c>
      <c r="L29" s="35"/>
    </row>
    <row r="30" spans="1:12" s="55" customFormat="1" ht="15">
      <c r="A30" s="11" t="s">
        <v>18</v>
      </c>
      <c r="B30" s="15">
        <f>B31+B36+B37+B38+B39</f>
        <v>1335463.9</v>
      </c>
      <c r="C30" s="15">
        <f>C31+C36+C37+C38+C39</f>
        <v>227886.3</v>
      </c>
      <c r="D30" s="52">
        <f t="shared" si="1"/>
        <v>17.064205179937847</v>
      </c>
      <c r="G30" s="36"/>
      <c r="H30" s="36"/>
      <c r="I30" s="36"/>
      <c r="J30" s="36"/>
      <c r="K30" s="36"/>
      <c r="L30" s="36"/>
    </row>
    <row r="31" spans="1:12" ht="24">
      <c r="A31" s="12" t="s">
        <v>19</v>
      </c>
      <c r="B31" s="16">
        <f>B32+B33+B34+B35</f>
        <v>1334433.2</v>
      </c>
      <c r="C31" s="16">
        <f>C32+C33+C34+C35</f>
        <v>227875.8</v>
      </c>
      <c r="D31" s="53">
        <f t="shared" si="1"/>
        <v>17.076598513885894</v>
      </c>
      <c r="L31" s="35"/>
    </row>
    <row r="32" spans="1:12" ht="15">
      <c r="A32" s="12" t="s">
        <v>20</v>
      </c>
      <c r="B32" s="26">
        <v>367942</v>
      </c>
      <c r="C32" s="26">
        <v>91980</v>
      </c>
      <c r="D32" s="53">
        <f t="shared" si="1"/>
        <v>24.998505199189005</v>
      </c>
      <c r="L32" s="35"/>
    </row>
    <row r="33" spans="1:12" ht="24">
      <c r="A33" s="12" t="s">
        <v>69</v>
      </c>
      <c r="B33" s="26">
        <v>366147.8</v>
      </c>
      <c r="C33" s="26">
        <v>5146.6</v>
      </c>
      <c r="D33" s="53">
        <f t="shared" si="1"/>
        <v>1.4056072438507075</v>
      </c>
      <c r="L33" s="35"/>
    </row>
    <row r="34" spans="1:12" ht="15">
      <c r="A34" s="2" t="s">
        <v>70</v>
      </c>
      <c r="B34" s="26">
        <v>585697.6</v>
      </c>
      <c r="C34" s="26">
        <v>127014.9</v>
      </c>
      <c r="D34" s="28">
        <f t="shared" si="0"/>
        <v>21.686088520765665</v>
      </c>
      <c r="L34" s="35"/>
    </row>
    <row r="35" spans="1:12" ht="15">
      <c r="A35" s="3" t="s">
        <v>21</v>
      </c>
      <c r="B35" s="26">
        <v>14645.8</v>
      </c>
      <c r="C35" s="26">
        <v>3734.3</v>
      </c>
      <c r="D35" s="28">
        <f>C35/B35*100</f>
        <v>25.497412227396254</v>
      </c>
      <c r="L35" s="35"/>
    </row>
    <row r="36" spans="1:12" ht="24.75">
      <c r="A36" s="3" t="s">
        <v>72</v>
      </c>
      <c r="B36" s="26"/>
      <c r="C36" s="26"/>
      <c r="D36" s="28" t="e">
        <f>C36/B36*100</f>
        <v>#DIV/0!</v>
      </c>
      <c r="L36" s="35"/>
    </row>
    <row r="37" spans="1:12" ht="15">
      <c r="A37" s="2" t="s">
        <v>60</v>
      </c>
      <c r="B37" s="26">
        <v>1030.7</v>
      </c>
      <c r="C37" s="26">
        <v>38.2</v>
      </c>
      <c r="D37" s="28">
        <f>C37/B37*100</f>
        <v>3.706219074415446</v>
      </c>
      <c r="L37" s="35"/>
    </row>
    <row r="38" spans="1:12" ht="48">
      <c r="A38" s="2" t="s">
        <v>73</v>
      </c>
      <c r="B38" s="25"/>
      <c r="C38" s="25"/>
      <c r="D38" s="28"/>
      <c r="L38" s="35"/>
    </row>
    <row r="39" spans="1:12" ht="24">
      <c r="A39" s="2" t="s">
        <v>61</v>
      </c>
      <c r="B39" s="25"/>
      <c r="C39" s="25">
        <v>-27.7</v>
      </c>
      <c r="D39" s="28"/>
      <c r="L39" s="35"/>
    </row>
    <row r="40" spans="1:12" ht="15">
      <c r="A40" s="1" t="s">
        <v>22</v>
      </c>
      <c r="B40" s="13">
        <f>B7+B30</f>
        <v>1631682.5999999999</v>
      </c>
      <c r="C40" s="13">
        <f>C7+C30</f>
        <v>286712.89999999997</v>
      </c>
      <c r="D40" s="27">
        <f>C40/B40*100</f>
        <v>17.57160982166507</v>
      </c>
      <c r="L40" s="35"/>
    </row>
    <row r="41" spans="1:4" ht="15">
      <c r="A41" s="1"/>
      <c r="B41" s="13"/>
      <c r="C41" s="15"/>
      <c r="D41" s="27"/>
    </row>
    <row r="42" spans="1:12" ht="15">
      <c r="A42" s="1" t="s">
        <v>23</v>
      </c>
      <c r="B42" s="15">
        <f>SUM(B43:B50)</f>
        <v>121611.70000000001</v>
      </c>
      <c r="C42" s="15">
        <f>SUM(C43:C50)</f>
        <v>27759.8</v>
      </c>
      <c r="D42" s="27">
        <f>C42/B42*100</f>
        <v>22.826586586652432</v>
      </c>
      <c r="L42" s="35"/>
    </row>
    <row r="43" spans="1:12" ht="24">
      <c r="A43" s="2" t="s">
        <v>24</v>
      </c>
      <c r="B43" s="16">
        <v>2463.1</v>
      </c>
      <c r="C43" s="16">
        <v>647.9</v>
      </c>
      <c r="D43" s="28">
        <f t="shared" si="0"/>
        <v>26.30425074093622</v>
      </c>
      <c r="L43" s="35"/>
    </row>
    <row r="44" spans="1:12" ht="24">
      <c r="A44" s="2" t="s">
        <v>25</v>
      </c>
      <c r="B44" s="16">
        <v>2875.7</v>
      </c>
      <c r="C44" s="16">
        <v>678.1</v>
      </c>
      <c r="D44" s="28">
        <f t="shared" si="0"/>
        <v>23.580345654970966</v>
      </c>
      <c r="L44" s="35"/>
    </row>
    <row r="45" spans="1:12" ht="36">
      <c r="A45" s="2" t="s">
        <v>26</v>
      </c>
      <c r="B45" s="16">
        <v>95414.6</v>
      </c>
      <c r="C45" s="16">
        <v>22152.8</v>
      </c>
      <c r="D45" s="28">
        <f t="shared" si="0"/>
        <v>23.21741117187516</v>
      </c>
      <c r="L45" s="35"/>
    </row>
    <row r="46" spans="1:12" ht="15">
      <c r="A46" s="2" t="s">
        <v>27</v>
      </c>
      <c r="B46" s="16">
        <v>0.5</v>
      </c>
      <c r="C46" s="16">
        <v>0</v>
      </c>
      <c r="D46" s="28">
        <f t="shared" si="0"/>
        <v>0</v>
      </c>
      <c r="L46" s="35"/>
    </row>
    <row r="47" spans="1:12" ht="24">
      <c r="A47" s="2" t="s">
        <v>28</v>
      </c>
      <c r="B47" s="16">
        <v>15248.1</v>
      </c>
      <c r="C47" s="16">
        <v>2881.9</v>
      </c>
      <c r="D47" s="28">
        <f t="shared" si="0"/>
        <v>18.900059679566635</v>
      </c>
      <c r="L47" s="35"/>
    </row>
    <row r="48" spans="1:12" ht="15">
      <c r="A48" s="2" t="s">
        <v>29</v>
      </c>
      <c r="B48" s="16"/>
      <c r="C48" s="16"/>
      <c r="D48" s="28" t="e">
        <f t="shared" si="0"/>
        <v>#DIV/0!</v>
      </c>
      <c r="L48" s="35"/>
    </row>
    <row r="49" spans="1:12" ht="15">
      <c r="A49" s="2" t="s">
        <v>30</v>
      </c>
      <c r="B49" s="16">
        <v>194.2</v>
      </c>
      <c r="C49" s="16">
        <v>0</v>
      </c>
      <c r="D49" s="28">
        <f t="shared" si="0"/>
        <v>0</v>
      </c>
      <c r="L49" s="35"/>
    </row>
    <row r="50" spans="1:12" ht="15">
      <c r="A50" s="2" t="s">
        <v>31</v>
      </c>
      <c r="B50" s="16">
        <v>5415.5</v>
      </c>
      <c r="C50" s="16">
        <v>1399.1</v>
      </c>
      <c r="D50" s="28">
        <f t="shared" si="0"/>
        <v>25.835102945249744</v>
      </c>
      <c r="L50" s="35"/>
    </row>
    <row r="51" spans="1:12" ht="15">
      <c r="A51" s="1" t="s">
        <v>86</v>
      </c>
      <c r="B51" s="15">
        <f>B52</f>
        <v>762.3</v>
      </c>
      <c r="C51" s="15">
        <f>C52</f>
        <v>134.2</v>
      </c>
      <c r="D51" s="27">
        <f t="shared" si="0"/>
        <v>17.604617604617605</v>
      </c>
      <c r="L51" s="35"/>
    </row>
    <row r="52" spans="1:12" ht="15">
      <c r="A52" s="2" t="s">
        <v>90</v>
      </c>
      <c r="B52" s="16">
        <v>762.3</v>
      </c>
      <c r="C52" s="16">
        <v>134.2</v>
      </c>
      <c r="D52" s="28">
        <f t="shared" si="0"/>
        <v>17.604617604617605</v>
      </c>
      <c r="L52" s="35"/>
    </row>
    <row r="53" spans="1:12" ht="24">
      <c r="A53" s="1" t="s">
        <v>32</v>
      </c>
      <c r="B53" s="15">
        <f>B54+B55+B56</f>
        <v>50972.8</v>
      </c>
      <c r="C53" s="15">
        <f>C54+C55+C56</f>
        <v>1350.8999999999999</v>
      </c>
      <c r="D53" s="27">
        <f>C53/B53*100</f>
        <v>2.650236989139305</v>
      </c>
      <c r="L53" s="35"/>
    </row>
    <row r="54" spans="1:12" ht="15">
      <c r="A54" s="3" t="s">
        <v>84</v>
      </c>
      <c r="B54" s="16">
        <v>596.7</v>
      </c>
      <c r="C54" s="16">
        <v>94.6</v>
      </c>
      <c r="D54" s="28">
        <f>C54/B54*100</f>
        <v>15.85386291268644</v>
      </c>
      <c r="L54" s="35"/>
    </row>
    <row r="55" spans="1:12" ht="24">
      <c r="A55" s="2" t="s">
        <v>85</v>
      </c>
      <c r="B55" s="16">
        <v>36131.9</v>
      </c>
      <c r="C55" s="16">
        <v>1256.3</v>
      </c>
      <c r="D55" s="28">
        <f t="shared" si="0"/>
        <v>3.476982943050324</v>
      </c>
      <c r="E55" s="56"/>
      <c r="L55" s="35"/>
    </row>
    <row r="56" spans="1:12" ht="24">
      <c r="A56" s="2" t="s">
        <v>97</v>
      </c>
      <c r="B56" s="16">
        <v>14244.2</v>
      </c>
      <c r="C56" s="16">
        <v>0</v>
      </c>
      <c r="D56" s="28">
        <f t="shared" si="0"/>
        <v>0</v>
      </c>
      <c r="E56" s="56"/>
      <c r="L56" s="35"/>
    </row>
    <row r="57" spans="1:12" ht="15">
      <c r="A57" s="1" t="s">
        <v>33</v>
      </c>
      <c r="B57" s="15">
        <f>B58+B59+B60</f>
        <v>73090.59999999999</v>
      </c>
      <c r="C57" s="15">
        <f>C58+C59+C60</f>
        <v>11284.7</v>
      </c>
      <c r="D57" s="27">
        <f>C57/B57*100</f>
        <v>15.43933145985941</v>
      </c>
      <c r="L57" s="35"/>
    </row>
    <row r="58" spans="1:12" ht="15">
      <c r="A58" s="2" t="s">
        <v>82</v>
      </c>
      <c r="B58" s="16">
        <v>16323.9</v>
      </c>
      <c r="C58" s="16">
        <v>3356.7</v>
      </c>
      <c r="D58" s="28">
        <f t="shared" si="0"/>
        <v>20.563100729605058</v>
      </c>
      <c r="L58" s="35"/>
    </row>
    <row r="59" spans="1:12" ht="15">
      <c r="A59" s="2" t="s">
        <v>34</v>
      </c>
      <c r="B59" s="16">
        <v>56576.7</v>
      </c>
      <c r="C59" s="16">
        <v>7820</v>
      </c>
      <c r="D59" s="28">
        <f t="shared" si="0"/>
        <v>13.821944369325182</v>
      </c>
      <c r="L59" s="35"/>
    </row>
    <row r="60" spans="1:12" ht="15">
      <c r="A60" s="2" t="s">
        <v>35</v>
      </c>
      <c r="B60" s="16">
        <v>190</v>
      </c>
      <c r="C60" s="16">
        <v>108</v>
      </c>
      <c r="D60" s="28">
        <f>C60/B60*100</f>
        <v>56.84210526315789</v>
      </c>
      <c r="L60" s="35"/>
    </row>
    <row r="61" spans="1:12" ht="15">
      <c r="A61" s="1" t="s">
        <v>36</v>
      </c>
      <c r="B61" s="15">
        <f>B62+B63+B64</f>
        <v>266529</v>
      </c>
      <c r="C61" s="15">
        <f>C62+C63+C64</f>
        <v>26267.800000000003</v>
      </c>
      <c r="D61" s="27">
        <f>C61/B61*100</f>
        <v>9.855512908539033</v>
      </c>
      <c r="L61" s="35"/>
    </row>
    <row r="62" spans="1:12" ht="15">
      <c r="A62" s="2" t="s">
        <v>37</v>
      </c>
      <c r="B62" s="16">
        <v>1789.6</v>
      </c>
      <c r="C62" s="16">
        <v>261.2</v>
      </c>
      <c r="D62" s="28">
        <f t="shared" si="0"/>
        <v>14.595440321859634</v>
      </c>
      <c r="L62" s="35"/>
    </row>
    <row r="63" spans="1:12" ht="15">
      <c r="A63" s="2" t="s">
        <v>38</v>
      </c>
      <c r="B63" s="16">
        <v>224848.2</v>
      </c>
      <c r="C63" s="16">
        <v>20866.2</v>
      </c>
      <c r="D63" s="28">
        <f t="shared" si="0"/>
        <v>9.280127659460916</v>
      </c>
      <c r="L63" s="35"/>
    </row>
    <row r="64" spans="1:12" ht="15">
      <c r="A64" s="2" t="s">
        <v>39</v>
      </c>
      <c r="B64" s="16">
        <v>39891.2</v>
      </c>
      <c r="C64" s="16">
        <v>5140.4</v>
      </c>
      <c r="D64" s="28">
        <f t="shared" si="0"/>
        <v>12.886050056152735</v>
      </c>
      <c r="L64" s="35"/>
    </row>
    <row r="65" spans="1:12" ht="15">
      <c r="A65" s="1" t="s">
        <v>92</v>
      </c>
      <c r="B65" s="15">
        <f>B66</f>
        <v>11463</v>
      </c>
      <c r="C65" s="15">
        <f>C66</f>
        <v>0</v>
      </c>
      <c r="D65" s="27">
        <f t="shared" si="0"/>
        <v>0</v>
      </c>
      <c r="L65" s="35"/>
    </row>
    <row r="66" spans="1:12" ht="15">
      <c r="A66" s="2" t="s">
        <v>93</v>
      </c>
      <c r="B66" s="16">
        <v>11463</v>
      </c>
      <c r="C66" s="16"/>
      <c r="D66" s="28">
        <f t="shared" si="0"/>
        <v>0</v>
      </c>
      <c r="L66" s="35"/>
    </row>
    <row r="67" spans="1:12" ht="15">
      <c r="A67" s="1" t="s">
        <v>40</v>
      </c>
      <c r="B67" s="15">
        <f>B68+B69+B71+B72+B70</f>
        <v>748478.1000000001</v>
      </c>
      <c r="C67" s="15">
        <f>C68+C69+C71+C72+C70</f>
        <v>150158.5</v>
      </c>
      <c r="D67" s="27">
        <f>C67/B67*100</f>
        <v>20.061842824793402</v>
      </c>
      <c r="L67" s="35"/>
    </row>
    <row r="68" spans="1:12" s="57" customFormat="1" ht="15">
      <c r="A68" s="2" t="s">
        <v>41</v>
      </c>
      <c r="B68" s="14">
        <v>311323.4</v>
      </c>
      <c r="C68" s="14">
        <v>52186.9</v>
      </c>
      <c r="D68" s="29">
        <f t="shared" si="0"/>
        <v>16.762922414441057</v>
      </c>
      <c r="G68" s="37"/>
      <c r="H68" s="37"/>
      <c r="I68" s="37"/>
      <c r="J68" s="37"/>
      <c r="K68" s="37"/>
      <c r="L68" s="37"/>
    </row>
    <row r="69" spans="1:12" ht="15">
      <c r="A69" s="2" t="s">
        <v>42</v>
      </c>
      <c r="B69" s="16">
        <v>333986.9</v>
      </c>
      <c r="C69" s="16">
        <v>76145.2</v>
      </c>
      <c r="D69" s="28">
        <f t="shared" si="0"/>
        <v>22.7988582785732</v>
      </c>
      <c r="L69" s="35"/>
    </row>
    <row r="70" spans="1:12" ht="15">
      <c r="A70" s="2" t="s">
        <v>64</v>
      </c>
      <c r="B70" s="16">
        <v>55836</v>
      </c>
      <c r="C70" s="16">
        <v>12018.5</v>
      </c>
      <c r="D70" s="28">
        <f>C70/B70*100</f>
        <v>21.524643599111684</v>
      </c>
      <c r="L70" s="35"/>
    </row>
    <row r="71" spans="1:12" ht="15">
      <c r="A71" s="2" t="s">
        <v>65</v>
      </c>
      <c r="B71" s="16">
        <v>2342.9</v>
      </c>
      <c r="C71" s="16">
        <v>372.6</v>
      </c>
      <c r="D71" s="28">
        <f t="shared" si="0"/>
        <v>15.903367621324</v>
      </c>
      <c r="L71" s="35"/>
    </row>
    <row r="72" spans="1:12" ht="15">
      <c r="A72" s="2" t="s">
        <v>43</v>
      </c>
      <c r="B72" s="16">
        <v>44988.9</v>
      </c>
      <c r="C72" s="16">
        <v>9435.3</v>
      </c>
      <c r="D72" s="28">
        <f t="shared" si="0"/>
        <v>20.972506551616064</v>
      </c>
      <c r="L72" s="35"/>
    </row>
    <row r="73" spans="1:12" ht="15">
      <c r="A73" s="1" t="s">
        <v>71</v>
      </c>
      <c r="B73" s="15">
        <f>B74+B75</f>
        <v>161253.2</v>
      </c>
      <c r="C73" s="15">
        <f>C74+C75</f>
        <v>38574.100000000006</v>
      </c>
      <c r="D73" s="27">
        <f>C73/B73*100</f>
        <v>23.92144776041654</v>
      </c>
      <c r="L73" s="35"/>
    </row>
    <row r="74" spans="1:12" ht="15">
      <c r="A74" s="2" t="s">
        <v>44</v>
      </c>
      <c r="B74" s="16">
        <v>122250.5</v>
      </c>
      <c r="C74" s="16">
        <v>29248.9</v>
      </c>
      <c r="D74" s="28">
        <f aca="true" t="shared" si="2" ref="D74:D85">C74/B74*100</f>
        <v>23.925382718271095</v>
      </c>
      <c r="L74" s="35"/>
    </row>
    <row r="75" spans="1:12" ht="15">
      <c r="A75" s="2" t="s">
        <v>45</v>
      </c>
      <c r="B75" s="16">
        <v>39002.7</v>
      </c>
      <c r="C75" s="16">
        <v>9325.2</v>
      </c>
      <c r="D75" s="28">
        <f t="shared" si="2"/>
        <v>23.909113984416468</v>
      </c>
      <c r="L75" s="35"/>
    </row>
    <row r="76" spans="1:12" ht="15">
      <c r="A76" s="1" t="s">
        <v>46</v>
      </c>
      <c r="B76" s="15">
        <f>B77+B78+B79+B80+B81</f>
        <v>207171.9</v>
      </c>
      <c r="C76" s="15">
        <f>C77+C78+C79+C80+C81</f>
        <v>39099.5</v>
      </c>
      <c r="D76" s="27">
        <f>C76/B76*100</f>
        <v>18.87297456846223</v>
      </c>
      <c r="L76" s="35"/>
    </row>
    <row r="77" spans="1:12" ht="15">
      <c r="A77" s="2" t="s">
        <v>47</v>
      </c>
      <c r="B77" s="16">
        <v>6623.2</v>
      </c>
      <c r="C77" s="16">
        <v>2037.6</v>
      </c>
      <c r="D77" s="28">
        <f t="shared" si="2"/>
        <v>30.764585094818216</v>
      </c>
      <c r="L77" s="35"/>
    </row>
    <row r="78" spans="1:12" ht="15">
      <c r="A78" s="2" t="s">
        <v>48</v>
      </c>
      <c r="B78" s="16">
        <v>122021.3</v>
      </c>
      <c r="C78" s="16">
        <v>25439.7</v>
      </c>
      <c r="D78" s="28">
        <f t="shared" si="2"/>
        <v>20.848573158948476</v>
      </c>
      <c r="L78" s="35"/>
    </row>
    <row r="79" spans="1:12" ht="15">
      <c r="A79" s="2" t="s">
        <v>49</v>
      </c>
      <c r="B79" s="16">
        <v>11696.7</v>
      </c>
      <c r="C79" s="16">
        <v>722.1</v>
      </c>
      <c r="D79" s="28">
        <f t="shared" si="2"/>
        <v>6.17353612557388</v>
      </c>
      <c r="L79" s="35"/>
    </row>
    <row r="80" spans="1:12" ht="15">
      <c r="A80" s="2" t="s">
        <v>50</v>
      </c>
      <c r="B80" s="16">
        <v>47237.4</v>
      </c>
      <c r="C80" s="16">
        <v>5732.2</v>
      </c>
      <c r="D80" s="28">
        <f t="shared" si="2"/>
        <v>12.134876178621177</v>
      </c>
      <c r="L80" s="35"/>
    </row>
    <row r="81" spans="1:12" ht="15">
      <c r="A81" s="2" t="s">
        <v>51</v>
      </c>
      <c r="B81" s="16">
        <v>19593.3</v>
      </c>
      <c r="C81" s="16">
        <v>5167.9</v>
      </c>
      <c r="D81" s="28">
        <f t="shared" si="2"/>
        <v>26.375852970147957</v>
      </c>
      <c r="L81" s="35"/>
    </row>
    <row r="82" spans="1:12" ht="15">
      <c r="A82" s="1" t="s">
        <v>52</v>
      </c>
      <c r="B82" s="13">
        <f>B83</f>
        <v>130</v>
      </c>
      <c r="C82" s="13">
        <f>C83</f>
        <v>65.5</v>
      </c>
      <c r="D82" s="27">
        <f>C82/B82*100</f>
        <v>50.38461538461539</v>
      </c>
      <c r="L82" s="35"/>
    </row>
    <row r="83" spans="1:12" ht="15">
      <c r="A83" s="2" t="s">
        <v>83</v>
      </c>
      <c r="B83" s="14">
        <v>130</v>
      </c>
      <c r="C83" s="16">
        <v>65.5</v>
      </c>
      <c r="D83" s="28">
        <f t="shared" si="2"/>
        <v>50.38461538461539</v>
      </c>
      <c r="L83" s="35"/>
    </row>
    <row r="84" spans="1:12" ht="15">
      <c r="A84" s="1" t="s">
        <v>74</v>
      </c>
      <c r="B84" s="13">
        <f>B85</f>
        <v>220</v>
      </c>
      <c r="C84" s="13">
        <f>C85</f>
        <v>1.2</v>
      </c>
      <c r="D84" s="27">
        <f>C84/B84*100</f>
        <v>0.5454545454545454</v>
      </c>
      <c r="L84" s="35"/>
    </row>
    <row r="85" spans="1:12" ht="15">
      <c r="A85" s="2" t="s">
        <v>75</v>
      </c>
      <c r="B85" s="14">
        <v>220</v>
      </c>
      <c r="C85" s="16">
        <v>1.2</v>
      </c>
      <c r="D85" s="28">
        <f t="shared" si="2"/>
        <v>0.5454545454545454</v>
      </c>
      <c r="L85" s="35"/>
    </row>
    <row r="86" spans="1:12" ht="15">
      <c r="A86" s="1" t="s">
        <v>53</v>
      </c>
      <c r="B86" s="13">
        <f>B42+B53+B57+B61+B65+B67+B73+B76+B82+B84+B51</f>
        <v>1641682.6</v>
      </c>
      <c r="C86" s="13">
        <f>C42+C53+C57+C61+C65+C67+C73+C76+C82+C84+C51</f>
        <v>294696.20000000007</v>
      </c>
      <c r="D86" s="27">
        <f>C86/B86*100</f>
        <v>17.950863339844137</v>
      </c>
      <c r="L86" s="35"/>
    </row>
    <row r="87" spans="1:12" ht="15">
      <c r="A87" s="1" t="s">
        <v>54</v>
      </c>
      <c r="B87" s="15">
        <f>B40-B86</f>
        <v>-10000.000000000233</v>
      </c>
      <c r="C87" s="15">
        <f>C40-C86</f>
        <v>-7983.300000000105</v>
      </c>
      <c r="D87" s="27"/>
      <c r="L87" s="35"/>
    </row>
    <row r="88" spans="1:4" ht="15">
      <c r="A88" s="4"/>
      <c r="B88" s="17"/>
      <c r="C88" s="54"/>
      <c r="D88" s="24"/>
    </row>
    <row r="89" spans="1:4" ht="15">
      <c r="A89" s="5"/>
      <c r="B89" s="30"/>
      <c r="C89" s="41"/>
      <c r="D89" s="24"/>
    </row>
    <row r="90" spans="1:4" ht="15">
      <c r="A90" s="8" t="s">
        <v>55</v>
      </c>
      <c r="B90" s="18">
        <f>B91+B94+B97</f>
        <v>10000</v>
      </c>
      <c r="C90" s="18">
        <f>C91+C94+C97</f>
        <v>7983.3</v>
      </c>
      <c r="D90" s="38"/>
    </row>
    <row r="91" spans="1:4" ht="15">
      <c r="A91" s="1" t="s">
        <v>56</v>
      </c>
      <c r="B91" s="19">
        <f>B93+B92</f>
        <v>10599</v>
      </c>
      <c r="C91" s="19">
        <f>C93+C92</f>
        <v>0</v>
      </c>
      <c r="D91" s="24"/>
    </row>
    <row r="92" spans="1:4" ht="24">
      <c r="A92" s="2" t="s">
        <v>87</v>
      </c>
      <c r="B92" s="20">
        <v>10599</v>
      </c>
      <c r="C92" s="22"/>
      <c r="D92" s="24"/>
    </row>
    <row r="93" spans="1:4" ht="24">
      <c r="A93" s="2" t="s">
        <v>88</v>
      </c>
      <c r="B93" s="20">
        <v>0</v>
      </c>
      <c r="C93" s="16"/>
      <c r="D93" s="24"/>
    </row>
    <row r="94" spans="1:4" ht="15">
      <c r="A94" s="1" t="s">
        <v>57</v>
      </c>
      <c r="B94" s="21">
        <f>B96+B95</f>
        <v>-599</v>
      </c>
      <c r="C94" s="21">
        <f>C96+C95</f>
        <v>0</v>
      </c>
      <c r="D94" s="24"/>
    </row>
    <row r="95" spans="1:4" ht="24">
      <c r="A95" s="2" t="s">
        <v>58</v>
      </c>
      <c r="B95" s="31">
        <v>0</v>
      </c>
      <c r="C95" s="32"/>
      <c r="D95" s="24"/>
    </row>
    <row r="96" spans="1:4" ht="24">
      <c r="A96" s="2" t="s">
        <v>89</v>
      </c>
      <c r="B96" s="31">
        <v>-599</v>
      </c>
      <c r="C96" s="32"/>
      <c r="D96" s="24"/>
    </row>
    <row r="97" spans="1:3" ht="15">
      <c r="A97" s="1" t="s">
        <v>59</v>
      </c>
      <c r="B97" s="31"/>
      <c r="C97" s="31">
        <v>7983.3</v>
      </c>
    </row>
    <row r="98" spans="1:4" ht="15">
      <c r="A98" s="6"/>
      <c r="B98" s="33"/>
      <c r="C98" s="42"/>
      <c r="D98" s="24"/>
    </row>
    <row r="99" spans="1:4" ht="15">
      <c r="A99" s="7"/>
      <c r="B99" s="39"/>
      <c r="C99" s="39"/>
      <c r="D99" s="40"/>
    </row>
  </sheetData>
  <sheetProtection/>
  <mergeCells count="3">
    <mergeCell ref="A1:D1"/>
    <mergeCell ref="A2:D2"/>
    <mergeCell ref="A3:D3"/>
  </mergeCells>
  <printOptions/>
  <pageMargins left="0.7086614173228347" right="0.1968503937007874" top="0.2362204724409449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95" zoomScaleSheetLayoutView="95" zoomScalePageLayoutView="0" workbookViewId="0" topLeftCell="A28">
      <selection activeCell="B38" sqref="B38"/>
    </sheetView>
  </sheetViews>
  <sheetFormatPr defaultColWidth="9.140625" defaultRowHeight="15"/>
  <cols>
    <col min="1" max="1" width="66.8515625" style="58" customWidth="1"/>
    <col min="2" max="2" width="14.421875" style="34" customWidth="1"/>
    <col min="3" max="3" width="14.00390625" style="23" customWidth="1"/>
    <col min="4" max="4" width="11.28125" style="23" customWidth="1"/>
    <col min="5" max="6" width="3.57421875" style="39" customWidth="1"/>
    <col min="7" max="7" width="21.7109375" style="35" bestFit="1" customWidth="1"/>
    <col min="8" max="8" width="20.421875" style="35" bestFit="1" customWidth="1"/>
    <col min="9" max="10" width="21.7109375" style="35" bestFit="1" customWidth="1"/>
    <col min="11" max="11" width="20.7109375" style="35" customWidth="1"/>
    <col min="12" max="12" width="20.7109375" style="39" customWidth="1"/>
    <col min="13" max="14" width="10.57421875" style="39" bestFit="1" customWidth="1"/>
    <col min="15" max="16384" width="9.140625" style="39" customWidth="1"/>
  </cols>
  <sheetData>
    <row r="1" spans="1:4" ht="15.75">
      <c r="A1" s="60" t="s">
        <v>62</v>
      </c>
      <c r="B1" s="61"/>
      <c r="C1" s="61"/>
      <c r="D1" s="61"/>
    </row>
    <row r="2" spans="1:4" ht="15.75">
      <c r="A2" s="62" t="s">
        <v>76</v>
      </c>
      <c r="B2" s="63"/>
      <c r="C2" s="63"/>
      <c r="D2" s="63"/>
    </row>
    <row r="3" spans="1:4" ht="15.75">
      <c r="A3" s="64" t="s">
        <v>95</v>
      </c>
      <c r="B3" s="64"/>
      <c r="C3" s="64"/>
      <c r="D3" s="64"/>
    </row>
    <row r="4" spans="1:4" ht="15">
      <c r="A4" s="43"/>
      <c r="B4" s="44"/>
      <c r="C4" s="45"/>
      <c r="D4" s="24" t="s">
        <v>63</v>
      </c>
    </row>
    <row r="5" spans="1:4" ht="15">
      <c r="A5" s="46" t="s">
        <v>0</v>
      </c>
      <c r="B5" s="47" t="s">
        <v>1</v>
      </c>
      <c r="C5" s="48" t="s">
        <v>2</v>
      </c>
      <c r="D5" s="48" t="s">
        <v>3</v>
      </c>
    </row>
    <row r="6" spans="1:4" ht="15">
      <c r="A6" s="49">
        <v>1</v>
      </c>
      <c r="B6" s="50">
        <v>2</v>
      </c>
      <c r="C6" s="50">
        <v>3</v>
      </c>
      <c r="D6" s="51">
        <v>4</v>
      </c>
    </row>
    <row r="7" spans="1:12" ht="15">
      <c r="A7" s="9" t="s">
        <v>4</v>
      </c>
      <c r="B7" s="15">
        <f>B8+B10+B12+B17+B21+B23+B24+B26+B27+B28+B29</f>
        <v>294014</v>
      </c>
      <c r="C7" s="15">
        <f>C8+C10+C12+C17+C21+C23+C24+C26+C27+C28+C29+C22</f>
        <v>20468.4</v>
      </c>
      <c r="D7" s="27">
        <f>C7/B7*100</f>
        <v>6.961709306359562</v>
      </c>
      <c r="L7" s="35"/>
    </row>
    <row r="8" spans="1:12" ht="15">
      <c r="A8" s="1" t="s">
        <v>5</v>
      </c>
      <c r="B8" s="15">
        <f>B9</f>
        <v>140061</v>
      </c>
      <c r="C8" s="15">
        <f>C9</f>
        <v>8187.4</v>
      </c>
      <c r="D8" s="27">
        <f aca="true" t="shared" si="0" ref="D8:D71">C8/B8*100</f>
        <v>5.845595847523579</v>
      </c>
      <c r="L8" s="35"/>
    </row>
    <row r="9" spans="1:12" ht="15">
      <c r="A9" s="2" t="s">
        <v>6</v>
      </c>
      <c r="B9" s="16">
        <v>140061</v>
      </c>
      <c r="C9" s="16">
        <v>8187.4</v>
      </c>
      <c r="D9" s="28">
        <f t="shared" si="0"/>
        <v>5.845595847523579</v>
      </c>
      <c r="L9" s="35"/>
    </row>
    <row r="10" spans="1:12" ht="24">
      <c r="A10" s="1" t="s">
        <v>7</v>
      </c>
      <c r="B10" s="15">
        <f>B11</f>
        <v>14090</v>
      </c>
      <c r="C10" s="15">
        <f>C11</f>
        <v>1791.3</v>
      </c>
      <c r="D10" s="27">
        <f t="shared" si="0"/>
        <v>12.713271823988645</v>
      </c>
      <c r="L10" s="35"/>
    </row>
    <row r="11" spans="1:12" ht="24">
      <c r="A11" s="2" t="s">
        <v>66</v>
      </c>
      <c r="B11" s="26">
        <v>14090</v>
      </c>
      <c r="C11" s="26">
        <v>1791.3</v>
      </c>
      <c r="D11" s="28">
        <f t="shared" si="0"/>
        <v>12.713271823988645</v>
      </c>
      <c r="L11" s="35"/>
    </row>
    <row r="12" spans="1:12" ht="15">
      <c r="A12" s="1" t="s">
        <v>8</v>
      </c>
      <c r="B12" s="15">
        <f>B13+B14+B15+B16</f>
        <v>45256</v>
      </c>
      <c r="C12" s="15">
        <f>C13+C14+C15+C16</f>
        <v>80.50000000000003</v>
      </c>
      <c r="D12" s="27">
        <f t="shared" si="0"/>
        <v>0.17787696659006547</v>
      </c>
      <c r="L12" s="35"/>
    </row>
    <row r="13" spans="1:12" ht="15">
      <c r="A13" s="10" t="s">
        <v>68</v>
      </c>
      <c r="B13" s="16">
        <v>40545</v>
      </c>
      <c r="C13" s="16">
        <v>442</v>
      </c>
      <c r="D13" s="28">
        <f>C13/B13*100</f>
        <v>1.090146750524109</v>
      </c>
      <c r="L13" s="35"/>
    </row>
    <row r="14" spans="1:12" ht="15">
      <c r="A14" s="10" t="s">
        <v>77</v>
      </c>
      <c r="B14" s="26">
        <v>0</v>
      </c>
      <c r="C14" s="26">
        <v>-171.4</v>
      </c>
      <c r="D14" s="28" t="e">
        <f>C14/B14*100</f>
        <v>#DIV/0!</v>
      </c>
      <c r="L14" s="35"/>
    </row>
    <row r="15" spans="1:12" ht="15">
      <c r="A15" s="10" t="s">
        <v>78</v>
      </c>
      <c r="B15" s="26">
        <v>2826</v>
      </c>
      <c r="C15" s="26">
        <v>0</v>
      </c>
      <c r="D15" s="28">
        <f>C15/B15*100</f>
        <v>0</v>
      </c>
      <c r="L15" s="35"/>
    </row>
    <row r="16" spans="1:12" ht="15">
      <c r="A16" s="10" t="s">
        <v>79</v>
      </c>
      <c r="B16" s="26">
        <v>1885</v>
      </c>
      <c r="C16" s="26">
        <v>-190.1</v>
      </c>
      <c r="D16" s="28">
        <f>C16/B16*100</f>
        <v>-10.084880636604774</v>
      </c>
      <c r="L16" s="35"/>
    </row>
    <row r="17" spans="1:12" ht="15">
      <c r="A17" s="1" t="s">
        <v>9</v>
      </c>
      <c r="B17" s="15">
        <f>B18+B19+B20</f>
        <v>10799</v>
      </c>
      <c r="C17" s="15">
        <f>C18+C19+C20</f>
        <v>435.4</v>
      </c>
      <c r="D17" s="27">
        <f t="shared" si="0"/>
        <v>4.031854801370497</v>
      </c>
      <c r="L17" s="35"/>
    </row>
    <row r="18" spans="1:12" ht="15">
      <c r="A18" s="2" t="s">
        <v>80</v>
      </c>
      <c r="B18" s="26">
        <v>1680</v>
      </c>
      <c r="C18" s="26">
        <v>32.9</v>
      </c>
      <c r="D18" s="28">
        <f t="shared" si="0"/>
        <v>1.958333333333333</v>
      </c>
      <c r="L18" s="35"/>
    </row>
    <row r="19" spans="1:12" ht="15">
      <c r="A19" s="2" t="s">
        <v>10</v>
      </c>
      <c r="B19" s="26">
        <v>720</v>
      </c>
      <c r="C19" s="26">
        <v>18</v>
      </c>
      <c r="D19" s="28">
        <f t="shared" si="0"/>
        <v>2.5</v>
      </c>
      <c r="L19" s="35"/>
    </row>
    <row r="20" spans="1:12" ht="15">
      <c r="A20" s="2" t="s">
        <v>81</v>
      </c>
      <c r="B20" s="26">
        <v>8399</v>
      </c>
      <c r="C20" s="26">
        <v>384.5</v>
      </c>
      <c r="D20" s="28">
        <f t="shared" si="0"/>
        <v>4.5779259435647095</v>
      </c>
      <c r="L20" s="35"/>
    </row>
    <row r="21" spans="1:12" ht="15">
      <c r="A21" s="1" t="s">
        <v>67</v>
      </c>
      <c r="B21" s="59">
        <v>2020</v>
      </c>
      <c r="C21" s="59">
        <v>239.4</v>
      </c>
      <c r="D21" s="27">
        <f>C21/B21*100</f>
        <v>11.851485148514852</v>
      </c>
      <c r="L21" s="35"/>
    </row>
    <row r="22" spans="1:12" ht="24">
      <c r="A22" s="1" t="s">
        <v>94</v>
      </c>
      <c r="B22" s="59">
        <v>0</v>
      </c>
      <c r="C22" s="59">
        <v>-2.8</v>
      </c>
      <c r="D22" s="27" t="e">
        <f>C22/B22*100</f>
        <v>#DIV/0!</v>
      </c>
      <c r="L22" s="35"/>
    </row>
    <row r="23" spans="1:12" ht="24">
      <c r="A23" s="1" t="s">
        <v>11</v>
      </c>
      <c r="B23" s="59">
        <v>50055</v>
      </c>
      <c r="C23" s="59">
        <v>7508.5</v>
      </c>
      <c r="D23" s="27">
        <f>C23/B23*100</f>
        <v>15.000499450604336</v>
      </c>
      <c r="L23" s="35"/>
    </row>
    <row r="24" spans="1:12" ht="15">
      <c r="A24" s="1" t="s">
        <v>12</v>
      </c>
      <c r="B24" s="15">
        <f>B25</f>
        <v>9181</v>
      </c>
      <c r="C24" s="15">
        <f>C25</f>
        <v>7.3</v>
      </c>
      <c r="D24" s="27">
        <f t="shared" si="0"/>
        <v>0.07951203572595578</v>
      </c>
      <c r="L24" s="35"/>
    </row>
    <row r="25" spans="1:12" ht="15">
      <c r="A25" s="2" t="s">
        <v>13</v>
      </c>
      <c r="B25" s="26">
        <v>9181</v>
      </c>
      <c r="C25" s="26">
        <v>7.3</v>
      </c>
      <c r="D25" s="28">
        <f t="shared" si="0"/>
        <v>0.07951203572595578</v>
      </c>
      <c r="L25" s="35"/>
    </row>
    <row r="26" spans="1:12" ht="24">
      <c r="A26" s="1" t="s">
        <v>14</v>
      </c>
      <c r="B26" s="59">
        <v>14050</v>
      </c>
      <c r="C26" s="59">
        <v>2182</v>
      </c>
      <c r="D26" s="27">
        <f>C26/B26*100</f>
        <v>15.530249110320286</v>
      </c>
      <c r="L26" s="35"/>
    </row>
    <row r="27" spans="1:12" ht="24">
      <c r="A27" s="1" t="s">
        <v>15</v>
      </c>
      <c r="B27" s="59">
        <v>4119</v>
      </c>
      <c r="C27" s="59">
        <v>0</v>
      </c>
      <c r="D27" s="27">
        <f>C27/B27*100</f>
        <v>0</v>
      </c>
      <c r="L27" s="35"/>
    </row>
    <row r="28" spans="1:12" ht="15">
      <c r="A28" s="1" t="s">
        <v>16</v>
      </c>
      <c r="B28" s="59">
        <v>3050</v>
      </c>
      <c r="C28" s="59">
        <v>39.4</v>
      </c>
      <c r="D28" s="27">
        <f aca="true" t="shared" si="1" ref="D28:D33">C28/B28*100</f>
        <v>1.2918032786885245</v>
      </c>
      <c r="L28" s="35"/>
    </row>
    <row r="29" spans="1:12" ht="15">
      <c r="A29" s="1" t="s">
        <v>17</v>
      </c>
      <c r="B29" s="59">
        <v>1333</v>
      </c>
      <c r="C29" s="59">
        <v>0</v>
      </c>
      <c r="D29" s="27">
        <f t="shared" si="1"/>
        <v>0</v>
      </c>
      <c r="L29" s="35"/>
    </row>
    <row r="30" spans="1:12" s="55" customFormat="1" ht="15">
      <c r="A30" s="11" t="s">
        <v>18</v>
      </c>
      <c r="B30" s="15">
        <f>B31+B36+B37+B38+B39</f>
        <v>1294133</v>
      </c>
      <c r="C30" s="15">
        <f>C31+C36+C37+C38+C39</f>
        <v>137117.5</v>
      </c>
      <c r="D30" s="52">
        <f t="shared" si="1"/>
        <v>10.595317482824408</v>
      </c>
      <c r="G30" s="36"/>
      <c r="H30" s="36"/>
      <c r="I30" s="36"/>
      <c r="J30" s="36"/>
      <c r="K30" s="36"/>
      <c r="L30" s="36"/>
    </row>
    <row r="31" spans="1:12" ht="24">
      <c r="A31" s="12" t="s">
        <v>19</v>
      </c>
      <c r="B31" s="16">
        <f>B32+B33+B34+B35</f>
        <v>1193102.3</v>
      </c>
      <c r="C31" s="16">
        <v>137092</v>
      </c>
      <c r="D31" s="53">
        <f t="shared" si="1"/>
        <v>11.490381000858015</v>
      </c>
      <c r="L31" s="35"/>
    </row>
    <row r="32" spans="1:12" ht="15">
      <c r="A32" s="12" t="s">
        <v>20</v>
      </c>
      <c r="B32" s="26">
        <v>367942</v>
      </c>
      <c r="C32" s="26">
        <v>61320</v>
      </c>
      <c r="D32" s="53">
        <f t="shared" si="1"/>
        <v>16.665670132792666</v>
      </c>
      <c r="L32" s="35"/>
    </row>
    <row r="33" spans="1:12" ht="24">
      <c r="A33" s="12" t="s">
        <v>69</v>
      </c>
      <c r="B33" s="26">
        <v>225999.9</v>
      </c>
      <c r="C33" s="26">
        <v>1108.2</v>
      </c>
      <c r="D33" s="53">
        <f t="shared" si="1"/>
        <v>0.4903541992717696</v>
      </c>
      <c r="L33" s="35"/>
    </row>
    <row r="34" spans="1:12" ht="15">
      <c r="A34" s="2" t="s">
        <v>70</v>
      </c>
      <c r="B34" s="26">
        <v>584514.6</v>
      </c>
      <c r="C34" s="26">
        <v>72888.8</v>
      </c>
      <c r="D34" s="28">
        <f t="shared" si="0"/>
        <v>12.469970809967792</v>
      </c>
      <c r="L34" s="35"/>
    </row>
    <row r="35" spans="1:12" ht="15">
      <c r="A35" s="3" t="s">
        <v>21</v>
      </c>
      <c r="B35" s="26">
        <v>14645.8</v>
      </c>
      <c r="C35" s="26">
        <v>1775</v>
      </c>
      <c r="D35" s="28">
        <f>C35/B35*100</f>
        <v>12.119515492496143</v>
      </c>
      <c r="L35" s="35"/>
    </row>
    <row r="36" spans="1:12" ht="24.75">
      <c r="A36" s="3" t="s">
        <v>72</v>
      </c>
      <c r="B36" s="26"/>
      <c r="C36" s="26"/>
      <c r="D36" s="28" t="e">
        <f>C36/B36*100</f>
        <v>#DIV/0!</v>
      </c>
      <c r="L36" s="35"/>
    </row>
    <row r="37" spans="1:12" ht="15">
      <c r="A37" s="2" t="s">
        <v>60</v>
      </c>
      <c r="B37" s="26">
        <v>101030.7</v>
      </c>
      <c r="C37" s="26">
        <v>25.5</v>
      </c>
      <c r="D37" s="28">
        <f>C37/B37*100</f>
        <v>0.02523985283681099</v>
      </c>
      <c r="L37" s="35"/>
    </row>
    <row r="38" spans="1:12" ht="48">
      <c r="A38" s="2" t="s">
        <v>73</v>
      </c>
      <c r="B38" s="25"/>
      <c r="C38" s="25"/>
      <c r="D38" s="28"/>
      <c r="L38" s="35"/>
    </row>
    <row r="39" spans="1:12" ht="24">
      <c r="A39" s="2" t="s">
        <v>61</v>
      </c>
      <c r="B39" s="25"/>
      <c r="C39" s="25"/>
      <c r="D39" s="28"/>
      <c r="L39" s="35"/>
    </row>
    <row r="40" spans="1:12" ht="15">
      <c r="A40" s="1" t="s">
        <v>22</v>
      </c>
      <c r="B40" s="13">
        <f>B7+B30</f>
        <v>1588147</v>
      </c>
      <c r="C40" s="13">
        <f>C7+C30</f>
        <v>157585.9</v>
      </c>
      <c r="D40" s="27">
        <f>C40/B40*100</f>
        <v>9.922626809734867</v>
      </c>
      <c r="L40" s="35"/>
    </row>
    <row r="41" spans="1:4" ht="15">
      <c r="A41" s="1"/>
      <c r="B41" s="13"/>
      <c r="C41" s="15"/>
      <c r="D41" s="27"/>
    </row>
    <row r="42" spans="1:12" ht="15">
      <c r="A42" s="1" t="s">
        <v>23</v>
      </c>
      <c r="B42" s="15">
        <f>SUM(B43:B50)</f>
        <v>121571.7</v>
      </c>
      <c r="C42" s="15">
        <f>SUM(C43:C50)</f>
        <v>14023.1</v>
      </c>
      <c r="D42" s="27">
        <f>C42/B42*100</f>
        <v>11.53483911140504</v>
      </c>
      <c r="L42" s="35"/>
    </row>
    <row r="43" spans="1:12" ht="24">
      <c r="A43" s="2" t="s">
        <v>24</v>
      </c>
      <c r="B43" s="16">
        <v>2463.1</v>
      </c>
      <c r="C43" s="16">
        <v>269.5</v>
      </c>
      <c r="D43" s="28">
        <f t="shared" si="0"/>
        <v>10.94149648816532</v>
      </c>
      <c r="L43" s="35"/>
    </row>
    <row r="44" spans="1:12" ht="24">
      <c r="A44" s="2" t="s">
        <v>25</v>
      </c>
      <c r="B44" s="16">
        <v>2875.7</v>
      </c>
      <c r="C44" s="16">
        <v>308.1</v>
      </c>
      <c r="D44" s="28">
        <f t="shared" si="0"/>
        <v>10.713913134193415</v>
      </c>
      <c r="L44" s="35"/>
    </row>
    <row r="45" spans="1:12" ht="36">
      <c r="A45" s="2" t="s">
        <v>26</v>
      </c>
      <c r="B45" s="16">
        <v>95324.7</v>
      </c>
      <c r="C45" s="16">
        <v>11356.5</v>
      </c>
      <c r="D45" s="28">
        <f t="shared" si="0"/>
        <v>11.913491466534905</v>
      </c>
      <c r="L45" s="35"/>
    </row>
    <row r="46" spans="1:12" ht="15">
      <c r="A46" s="2" t="s">
        <v>27</v>
      </c>
      <c r="B46" s="16">
        <v>0.5</v>
      </c>
      <c r="C46" s="16">
        <v>0</v>
      </c>
      <c r="D46" s="28">
        <f t="shared" si="0"/>
        <v>0</v>
      </c>
      <c r="L46" s="35"/>
    </row>
    <row r="47" spans="1:12" ht="24">
      <c r="A47" s="2" t="s">
        <v>28</v>
      </c>
      <c r="B47" s="16">
        <v>15248.1</v>
      </c>
      <c r="C47" s="16">
        <v>1391.9</v>
      </c>
      <c r="D47" s="28">
        <f t="shared" si="0"/>
        <v>9.128350417429058</v>
      </c>
      <c r="L47" s="35"/>
    </row>
    <row r="48" spans="1:12" ht="15">
      <c r="A48" s="2" t="s">
        <v>29</v>
      </c>
      <c r="B48" s="16"/>
      <c r="C48" s="16"/>
      <c r="D48" s="28" t="e">
        <f t="shared" si="0"/>
        <v>#DIV/0!</v>
      </c>
      <c r="L48" s="35"/>
    </row>
    <row r="49" spans="1:12" ht="15">
      <c r="A49" s="2" t="s">
        <v>30</v>
      </c>
      <c r="B49" s="16">
        <v>194.2</v>
      </c>
      <c r="C49" s="16">
        <v>0</v>
      </c>
      <c r="D49" s="28">
        <f t="shared" si="0"/>
        <v>0</v>
      </c>
      <c r="L49" s="35"/>
    </row>
    <row r="50" spans="1:12" ht="15">
      <c r="A50" s="2" t="s">
        <v>31</v>
      </c>
      <c r="B50" s="16">
        <v>5465.4</v>
      </c>
      <c r="C50" s="16">
        <v>697.1</v>
      </c>
      <c r="D50" s="28">
        <f t="shared" si="0"/>
        <v>12.754784645222674</v>
      </c>
      <c r="L50" s="35"/>
    </row>
    <row r="51" spans="1:12" ht="15">
      <c r="A51" s="1" t="s">
        <v>86</v>
      </c>
      <c r="B51" s="15">
        <f>B52</f>
        <v>762.3</v>
      </c>
      <c r="C51" s="15">
        <f>C52</f>
        <v>81.5</v>
      </c>
      <c r="D51" s="27">
        <f t="shared" si="0"/>
        <v>10.691328873147055</v>
      </c>
      <c r="L51" s="35"/>
    </row>
    <row r="52" spans="1:12" ht="15">
      <c r="A52" s="2" t="s">
        <v>90</v>
      </c>
      <c r="B52" s="16">
        <v>762.3</v>
      </c>
      <c r="C52" s="16">
        <v>81.5</v>
      </c>
      <c r="D52" s="28">
        <f t="shared" si="0"/>
        <v>10.691328873147055</v>
      </c>
      <c r="L52" s="35"/>
    </row>
    <row r="53" spans="1:12" ht="24">
      <c r="A53" s="1" t="s">
        <v>32</v>
      </c>
      <c r="B53" s="15">
        <f>B54+B55</f>
        <v>36407.6</v>
      </c>
      <c r="C53" s="15">
        <f>C54+C55</f>
        <v>618.3</v>
      </c>
      <c r="D53" s="27">
        <f>C53/B53*100</f>
        <v>1.6982717894066073</v>
      </c>
      <c r="L53" s="35"/>
    </row>
    <row r="54" spans="1:12" ht="15">
      <c r="A54" s="3" t="s">
        <v>84</v>
      </c>
      <c r="B54" s="16">
        <v>463</v>
      </c>
      <c r="C54" s="16">
        <v>0</v>
      </c>
      <c r="D54" s="28">
        <f>C54/B54*100</f>
        <v>0</v>
      </c>
      <c r="L54" s="35"/>
    </row>
    <row r="55" spans="1:12" ht="24">
      <c r="A55" s="2" t="s">
        <v>85</v>
      </c>
      <c r="B55" s="16">
        <v>35944.6</v>
      </c>
      <c r="C55" s="16">
        <v>618.3</v>
      </c>
      <c r="D55" s="28">
        <f t="shared" si="0"/>
        <v>1.720147115282963</v>
      </c>
      <c r="E55" s="56"/>
      <c r="L55" s="35"/>
    </row>
    <row r="56" spans="1:12" ht="15">
      <c r="A56" s="1" t="s">
        <v>33</v>
      </c>
      <c r="B56" s="15">
        <f>B57+B58+B59</f>
        <v>73090.59999999999</v>
      </c>
      <c r="C56" s="15">
        <f>C57+C58+C59</f>
        <v>4733.3</v>
      </c>
      <c r="D56" s="27">
        <f>C56/B56*100</f>
        <v>6.475935345995246</v>
      </c>
      <c r="L56" s="35"/>
    </row>
    <row r="57" spans="1:12" ht="15">
      <c r="A57" s="2" t="s">
        <v>82</v>
      </c>
      <c r="B57" s="16">
        <v>16323.9</v>
      </c>
      <c r="C57" s="16">
        <v>202.2</v>
      </c>
      <c r="D57" s="28">
        <f t="shared" si="0"/>
        <v>1.2386745814419347</v>
      </c>
      <c r="L57" s="35"/>
    </row>
    <row r="58" spans="1:12" ht="15">
      <c r="A58" s="2" t="s">
        <v>34</v>
      </c>
      <c r="B58" s="16">
        <v>56576.7</v>
      </c>
      <c r="C58" s="16">
        <v>4431.1</v>
      </c>
      <c r="D58" s="28">
        <f t="shared" si="0"/>
        <v>7.832022723135143</v>
      </c>
      <c r="L58" s="35"/>
    </row>
    <row r="59" spans="1:12" ht="15">
      <c r="A59" s="2" t="s">
        <v>35</v>
      </c>
      <c r="B59" s="16">
        <v>190</v>
      </c>
      <c r="C59" s="16">
        <v>100</v>
      </c>
      <c r="D59" s="28">
        <f>C59/B59*100</f>
        <v>52.63157894736842</v>
      </c>
      <c r="L59" s="35"/>
    </row>
    <row r="60" spans="1:12" ht="15">
      <c r="A60" s="1" t="s">
        <v>36</v>
      </c>
      <c r="B60" s="15">
        <f>B61+B62+B63</f>
        <v>250963.1</v>
      </c>
      <c r="C60" s="15">
        <f>C61+C62+C63</f>
        <v>10052.7</v>
      </c>
      <c r="D60" s="27">
        <f>C60/B60*100</f>
        <v>4.0056486391824135</v>
      </c>
      <c r="L60" s="35"/>
    </row>
    <row r="61" spans="1:12" ht="15">
      <c r="A61" s="2" t="s">
        <v>37</v>
      </c>
      <c r="B61" s="16">
        <v>1789.6</v>
      </c>
      <c r="C61" s="16">
        <v>100.6</v>
      </c>
      <c r="D61" s="28">
        <f t="shared" si="0"/>
        <v>5.62136790344211</v>
      </c>
      <c r="L61" s="35"/>
    </row>
    <row r="62" spans="1:12" ht="15">
      <c r="A62" s="2" t="s">
        <v>38</v>
      </c>
      <c r="B62" s="16">
        <v>224848.1</v>
      </c>
      <c r="C62" s="16">
        <v>7225</v>
      </c>
      <c r="D62" s="28">
        <f t="shared" si="0"/>
        <v>3.2132804324341633</v>
      </c>
      <c r="L62" s="35"/>
    </row>
    <row r="63" spans="1:12" ht="15">
      <c r="A63" s="2" t="s">
        <v>39</v>
      </c>
      <c r="B63" s="16">
        <v>24325.4</v>
      </c>
      <c r="C63" s="16">
        <v>2727.1</v>
      </c>
      <c r="D63" s="28">
        <f t="shared" si="0"/>
        <v>11.210915339521652</v>
      </c>
      <c r="L63" s="35"/>
    </row>
    <row r="64" spans="1:12" ht="15">
      <c r="A64" s="1" t="s">
        <v>92</v>
      </c>
      <c r="B64" s="15">
        <f>B65</f>
        <v>11463</v>
      </c>
      <c r="C64" s="15">
        <f>C65</f>
        <v>0</v>
      </c>
      <c r="D64" s="27">
        <f t="shared" si="0"/>
        <v>0</v>
      </c>
      <c r="L64" s="35"/>
    </row>
    <row r="65" spans="1:12" ht="15">
      <c r="A65" s="2" t="s">
        <v>93</v>
      </c>
      <c r="B65" s="16">
        <v>11463</v>
      </c>
      <c r="C65" s="16"/>
      <c r="D65" s="28">
        <f t="shared" si="0"/>
        <v>0</v>
      </c>
      <c r="L65" s="35"/>
    </row>
    <row r="66" spans="1:12" ht="15">
      <c r="A66" s="1" t="s">
        <v>40</v>
      </c>
      <c r="B66" s="15">
        <f>B67+B68+B70+B71+B69</f>
        <v>737015.2000000001</v>
      </c>
      <c r="C66" s="15">
        <f>C67+C68+C70+C71+C69</f>
        <v>93953</v>
      </c>
      <c r="D66" s="27">
        <f>C66/B66*100</f>
        <v>12.747769652511915</v>
      </c>
      <c r="L66" s="35"/>
    </row>
    <row r="67" spans="1:12" s="57" customFormat="1" ht="15">
      <c r="A67" s="2" t="s">
        <v>41</v>
      </c>
      <c r="B67" s="14">
        <v>311331</v>
      </c>
      <c r="C67" s="14">
        <v>36144.4</v>
      </c>
      <c r="D67" s="29">
        <f t="shared" si="0"/>
        <v>11.609637331329035</v>
      </c>
      <c r="G67" s="37"/>
      <c r="H67" s="37"/>
      <c r="I67" s="37"/>
      <c r="J67" s="37"/>
      <c r="K67" s="37"/>
      <c r="L67" s="37"/>
    </row>
    <row r="68" spans="1:12" ht="15">
      <c r="A68" s="2" t="s">
        <v>42</v>
      </c>
      <c r="B68" s="16">
        <v>323012.8</v>
      </c>
      <c r="C68" s="16">
        <v>44446.5</v>
      </c>
      <c r="D68" s="28">
        <f t="shared" si="0"/>
        <v>13.759981028615584</v>
      </c>
      <c r="L68" s="35"/>
    </row>
    <row r="69" spans="1:12" ht="15">
      <c r="A69" s="2" t="s">
        <v>64</v>
      </c>
      <c r="B69" s="16">
        <v>55836</v>
      </c>
      <c r="C69" s="16">
        <v>7449.8</v>
      </c>
      <c r="D69" s="28">
        <f>C69/B69*100</f>
        <v>13.342288129522172</v>
      </c>
      <c r="L69" s="35"/>
    </row>
    <row r="70" spans="1:12" ht="15">
      <c r="A70" s="2" t="s">
        <v>65</v>
      </c>
      <c r="B70" s="16">
        <v>2355.4</v>
      </c>
      <c r="C70" s="16">
        <v>248.7</v>
      </c>
      <c r="D70" s="28">
        <f t="shared" si="0"/>
        <v>10.558716141631994</v>
      </c>
      <c r="L70" s="35"/>
    </row>
    <row r="71" spans="1:12" ht="15">
      <c r="A71" s="2" t="s">
        <v>43</v>
      </c>
      <c r="B71" s="16">
        <v>44480</v>
      </c>
      <c r="C71" s="16">
        <v>5663.6</v>
      </c>
      <c r="D71" s="28">
        <f t="shared" si="0"/>
        <v>12.73291366906475</v>
      </c>
      <c r="L71" s="35"/>
    </row>
    <row r="72" spans="1:12" ht="15">
      <c r="A72" s="1" t="s">
        <v>71</v>
      </c>
      <c r="B72" s="15">
        <f>B73+B74</f>
        <v>160479.5</v>
      </c>
      <c r="C72" s="15">
        <f>C73+C74</f>
        <v>25460.5</v>
      </c>
      <c r="D72" s="27">
        <f>C72/B72*100</f>
        <v>15.865266280116774</v>
      </c>
      <c r="L72" s="35"/>
    </row>
    <row r="73" spans="1:12" ht="15">
      <c r="A73" s="2" t="s">
        <v>44</v>
      </c>
      <c r="B73" s="16">
        <v>121476.8</v>
      </c>
      <c r="C73" s="16">
        <v>19189.3</v>
      </c>
      <c r="D73" s="28">
        <f aca="true" t="shared" si="2" ref="D73:D84">C73/B73*100</f>
        <v>15.796678872015066</v>
      </c>
      <c r="L73" s="35"/>
    </row>
    <row r="74" spans="1:12" ht="15">
      <c r="A74" s="2" t="s">
        <v>45</v>
      </c>
      <c r="B74" s="16">
        <v>39002.7</v>
      </c>
      <c r="C74" s="16">
        <v>6271.2</v>
      </c>
      <c r="D74" s="28">
        <f t="shared" si="2"/>
        <v>16.078886846295255</v>
      </c>
      <c r="L74" s="35"/>
    </row>
    <row r="75" spans="1:12" ht="15">
      <c r="A75" s="1" t="s">
        <v>46</v>
      </c>
      <c r="B75" s="15">
        <f>B76+B77+B78+B79+B80</f>
        <v>206043.99999999997</v>
      </c>
      <c r="C75" s="15">
        <f>C76+C77+C78+C79+C80</f>
        <v>24019.499999999996</v>
      </c>
      <c r="D75" s="27">
        <f>C75/B75*100</f>
        <v>11.657461513074876</v>
      </c>
      <c r="L75" s="35"/>
    </row>
    <row r="76" spans="1:12" ht="15">
      <c r="A76" s="2" t="s">
        <v>47</v>
      </c>
      <c r="B76" s="16">
        <v>6623.2</v>
      </c>
      <c r="C76" s="16">
        <v>1413.5</v>
      </c>
      <c r="D76" s="28">
        <f t="shared" si="2"/>
        <v>21.341647541973668</v>
      </c>
      <c r="L76" s="35"/>
    </row>
    <row r="77" spans="1:12" ht="15">
      <c r="A77" s="2" t="s">
        <v>48</v>
      </c>
      <c r="B77" s="16">
        <v>122021.3</v>
      </c>
      <c r="C77" s="16">
        <v>15291.1</v>
      </c>
      <c r="D77" s="28">
        <f t="shared" si="2"/>
        <v>12.531500647837712</v>
      </c>
      <c r="L77" s="35"/>
    </row>
    <row r="78" spans="1:12" ht="15">
      <c r="A78" s="2" t="s">
        <v>49</v>
      </c>
      <c r="B78" s="16">
        <v>11665.8</v>
      </c>
      <c r="C78" s="16">
        <v>464.7</v>
      </c>
      <c r="D78" s="28">
        <f t="shared" si="2"/>
        <v>3.9834387697371807</v>
      </c>
      <c r="L78" s="35"/>
    </row>
    <row r="79" spans="1:12" ht="15">
      <c r="A79" s="2" t="s">
        <v>50</v>
      </c>
      <c r="B79" s="16">
        <v>47437.4</v>
      </c>
      <c r="C79" s="16">
        <v>3825.1</v>
      </c>
      <c r="D79" s="28">
        <f t="shared" si="2"/>
        <v>8.063468908498358</v>
      </c>
      <c r="L79" s="35"/>
    </row>
    <row r="80" spans="1:12" ht="15">
      <c r="A80" s="2" t="s">
        <v>51</v>
      </c>
      <c r="B80" s="16">
        <v>18296.3</v>
      </c>
      <c r="C80" s="16">
        <v>3025.1</v>
      </c>
      <c r="D80" s="28">
        <f t="shared" si="2"/>
        <v>16.533944021468823</v>
      </c>
      <c r="L80" s="35"/>
    </row>
    <row r="81" spans="1:12" ht="15">
      <c r="A81" s="1" t="s">
        <v>52</v>
      </c>
      <c r="B81" s="13">
        <f>B82</f>
        <v>130</v>
      </c>
      <c r="C81" s="13">
        <f>C82</f>
        <v>49.7</v>
      </c>
      <c r="D81" s="27">
        <f>C81/B81*100</f>
        <v>38.23076923076923</v>
      </c>
      <c r="L81" s="35"/>
    </row>
    <row r="82" spans="1:12" ht="15">
      <c r="A82" s="2" t="s">
        <v>83</v>
      </c>
      <c r="B82" s="14">
        <v>130</v>
      </c>
      <c r="C82" s="16">
        <v>49.7</v>
      </c>
      <c r="D82" s="28">
        <f t="shared" si="2"/>
        <v>38.23076923076923</v>
      </c>
      <c r="L82" s="35"/>
    </row>
    <row r="83" spans="1:12" ht="15">
      <c r="A83" s="1" t="s">
        <v>74</v>
      </c>
      <c r="B83" s="13">
        <f>B84</f>
        <v>220</v>
      </c>
      <c r="C83" s="13">
        <f>C84</f>
        <v>0.6</v>
      </c>
      <c r="D83" s="27">
        <f>C83/B83*100</f>
        <v>0.2727272727272727</v>
      </c>
      <c r="L83" s="35"/>
    </row>
    <row r="84" spans="1:12" ht="15">
      <c r="A84" s="2" t="s">
        <v>75</v>
      </c>
      <c r="B84" s="14">
        <v>220</v>
      </c>
      <c r="C84" s="16">
        <v>0.6</v>
      </c>
      <c r="D84" s="28">
        <f t="shared" si="2"/>
        <v>0.2727272727272727</v>
      </c>
      <c r="L84" s="35"/>
    </row>
    <row r="85" spans="1:12" ht="15">
      <c r="A85" s="1" t="s">
        <v>53</v>
      </c>
      <c r="B85" s="13">
        <f>B42+B53+B56+B60+B64+B66+B72+B75+B81+B83+B51</f>
        <v>1598147.0000000002</v>
      </c>
      <c r="C85" s="13">
        <f>C42+C53+C56+C60+C64+C66+C72+C75+C81+C83+C51</f>
        <v>172992.2</v>
      </c>
      <c r="D85" s="27">
        <f>C85/B85*100</f>
        <v>10.824548680440534</v>
      </c>
      <c r="L85" s="35"/>
    </row>
    <row r="86" spans="1:12" ht="15">
      <c r="A86" s="1" t="s">
        <v>54</v>
      </c>
      <c r="B86" s="15">
        <f>B40-B85</f>
        <v>-10000.000000000233</v>
      </c>
      <c r="C86" s="15">
        <f>C40-C85</f>
        <v>-15406.300000000017</v>
      </c>
      <c r="D86" s="27"/>
      <c r="L86" s="35"/>
    </row>
    <row r="87" spans="1:4" ht="15">
      <c r="A87" s="4"/>
      <c r="B87" s="17"/>
      <c r="C87" s="54"/>
      <c r="D87" s="24"/>
    </row>
    <row r="88" spans="1:4" ht="15">
      <c r="A88" s="5"/>
      <c r="B88" s="30"/>
      <c r="C88" s="41"/>
      <c r="D88" s="24"/>
    </row>
    <row r="89" spans="1:4" ht="15">
      <c r="A89" s="8" t="s">
        <v>55</v>
      </c>
      <c r="B89" s="18">
        <f>B90+B93+B96</f>
        <v>10000</v>
      </c>
      <c r="C89" s="18">
        <f>C90+C93+C96</f>
        <v>-15406.3</v>
      </c>
      <c r="D89" s="38"/>
    </row>
    <row r="90" spans="1:4" ht="15">
      <c r="A90" s="1" t="s">
        <v>56</v>
      </c>
      <c r="B90" s="19">
        <f>B92+B91</f>
        <v>10599</v>
      </c>
      <c r="C90" s="19">
        <f>C92+C91</f>
        <v>0</v>
      </c>
      <c r="D90" s="24"/>
    </row>
    <row r="91" spans="1:4" ht="24">
      <c r="A91" s="2" t="s">
        <v>87</v>
      </c>
      <c r="B91" s="20">
        <v>10599</v>
      </c>
      <c r="C91" s="22"/>
      <c r="D91" s="24"/>
    </row>
    <row r="92" spans="1:4" ht="24">
      <c r="A92" s="2" t="s">
        <v>88</v>
      </c>
      <c r="B92" s="20">
        <v>0</v>
      </c>
      <c r="C92" s="16"/>
      <c r="D92" s="24"/>
    </row>
    <row r="93" spans="1:4" ht="15">
      <c r="A93" s="1" t="s">
        <v>57</v>
      </c>
      <c r="B93" s="21">
        <f>B95+B94</f>
        <v>-599</v>
      </c>
      <c r="C93" s="21">
        <f>C95+C94</f>
        <v>0</v>
      </c>
      <c r="D93" s="24"/>
    </row>
    <row r="94" spans="1:4" ht="24">
      <c r="A94" s="2" t="s">
        <v>58</v>
      </c>
      <c r="B94" s="31">
        <v>0</v>
      </c>
      <c r="C94" s="32"/>
      <c r="D94" s="24"/>
    </row>
    <row r="95" spans="1:4" ht="24">
      <c r="A95" s="2" t="s">
        <v>89</v>
      </c>
      <c r="B95" s="31">
        <v>-599</v>
      </c>
      <c r="C95" s="32"/>
      <c r="D95" s="24"/>
    </row>
    <row r="96" spans="1:3" ht="15">
      <c r="A96" s="1" t="s">
        <v>59</v>
      </c>
      <c r="B96" s="31"/>
      <c r="C96" s="31">
        <v>-15406.3</v>
      </c>
    </row>
    <row r="97" spans="1:4" ht="15">
      <c r="A97" s="6"/>
      <c r="B97" s="33"/>
      <c r="C97" s="42"/>
      <c r="D97" s="24"/>
    </row>
    <row r="98" spans="1:4" ht="15">
      <c r="A98" s="7"/>
      <c r="B98" s="39"/>
      <c r="C98" s="39"/>
      <c r="D98" s="40"/>
    </row>
  </sheetData>
  <sheetProtection/>
  <mergeCells count="3">
    <mergeCell ref="A1:D1"/>
    <mergeCell ref="A2:D2"/>
    <mergeCell ref="A3:D3"/>
  </mergeCells>
  <printOptions/>
  <pageMargins left="0.7086614173228347" right="0.1968503937007874" top="0.2362204724409449" bottom="0.1968503937007874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95" zoomScaleSheetLayoutView="95" zoomScalePageLayoutView="0" workbookViewId="0" topLeftCell="A1">
      <selection activeCell="B37" sqref="B37"/>
    </sheetView>
  </sheetViews>
  <sheetFormatPr defaultColWidth="9.140625" defaultRowHeight="15"/>
  <cols>
    <col min="1" max="1" width="66.8515625" style="58" customWidth="1"/>
    <col min="2" max="2" width="14.421875" style="34" customWidth="1"/>
    <col min="3" max="3" width="14.00390625" style="23" customWidth="1"/>
    <col min="4" max="4" width="11.28125" style="23" customWidth="1"/>
    <col min="5" max="6" width="3.57421875" style="39" customWidth="1"/>
    <col min="7" max="7" width="21.7109375" style="35" bestFit="1" customWidth="1"/>
    <col min="8" max="8" width="20.421875" style="35" bestFit="1" customWidth="1"/>
    <col min="9" max="10" width="21.7109375" style="35" bestFit="1" customWidth="1"/>
    <col min="11" max="11" width="20.7109375" style="35" customWidth="1"/>
    <col min="12" max="12" width="20.7109375" style="39" customWidth="1"/>
    <col min="13" max="14" width="10.57421875" style="39" bestFit="1" customWidth="1"/>
    <col min="15" max="16384" width="9.140625" style="39" customWidth="1"/>
  </cols>
  <sheetData>
    <row r="1" spans="1:4" ht="15.75">
      <c r="A1" s="60" t="s">
        <v>62</v>
      </c>
      <c r="B1" s="61"/>
      <c r="C1" s="61"/>
      <c r="D1" s="61"/>
    </row>
    <row r="2" spans="1:4" ht="15.75">
      <c r="A2" s="62" t="s">
        <v>76</v>
      </c>
      <c r="B2" s="63"/>
      <c r="C2" s="63"/>
      <c r="D2" s="63"/>
    </row>
    <row r="3" spans="1:4" ht="15.75">
      <c r="A3" s="64" t="s">
        <v>91</v>
      </c>
      <c r="B3" s="64"/>
      <c r="C3" s="64"/>
      <c r="D3" s="64"/>
    </row>
    <row r="4" spans="1:4" ht="15">
      <c r="A4" s="43"/>
      <c r="B4" s="44"/>
      <c r="C4" s="45"/>
      <c r="D4" s="24" t="s">
        <v>63</v>
      </c>
    </row>
    <row r="5" spans="1:4" ht="15">
      <c r="A5" s="46" t="s">
        <v>0</v>
      </c>
      <c r="B5" s="47" t="s">
        <v>1</v>
      </c>
      <c r="C5" s="48" t="s">
        <v>2</v>
      </c>
      <c r="D5" s="48" t="s">
        <v>3</v>
      </c>
    </row>
    <row r="6" spans="1:4" ht="15">
      <c r="A6" s="49">
        <v>1</v>
      </c>
      <c r="B6" s="50">
        <v>2</v>
      </c>
      <c r="C6" s="50">
        <v>3</v>
      </c>
      <c r="D6" s="51">
        <v>4</v>
      </c>
    </row>
    <row r="7" spans="1:12" ht="15">
      <c r="A7" s="9" t="s">
        <v>4</v>
      </c>
      <c r="B7" s="15">
        <f>B8+B10+B12+B17+B21+B23+B24+B26+B27+B28+B29</f>
        <v>294014</v>
      </c>
      <c r="C7" s="15">
        <f>C8+C10+C12+C17+C21+C23+C24+C26+C27+C28+C29+C22</f>
        <v>14209.699999999997</v>
      </c>
      <c r="D7" s="27">
        <f>C7/B7*100</f>
        <v>4.83300114960512</v>
      </c>
      <c r="L7" s="35"/>
    </row>
    <row r="8" spans="1:12" ht="15">
      <c r="A8" s="1" t="s">
        <v>5</v>
      </c>
      <c r="B8" s="15">
        <f>B9</f>
        <v>140061</v>
      </c>
      <c r="C8" s="15">
        <f>C9</f>
        <v>8117.4</v>
      </c>
      <c r="D8" s="27">
        <f>C8/B8*100</f>
        <v>5.795617623749651</v>
      </c>
      <c r="L8" s="35"/>
    </row>
    <row r="9" spans="1:12" ht="15">
      <c r="A9" s="2" t="s">
        <v>6</v>
      </c>
      <c r="B9" s="16">
        <v>140061</v>
      </c>
      <c r="C9" s="16">
        <v>8117.4</v>
      </c>
      <c r="D9" s="28">
        <f>C9/B9*100</f>
        <v>5.795617623749651</v>
      </c>
      <c r="L9" s="35"/>
    </row>
    <row r="10" spans="1:12" ht="24">
      <c r="A10" s="1" t="s">
        <v>7</v>
      </c>
      <c r="B10" s="15">
        <f>B11</f>
        <v>14090</v>
      </c>
      <c r="C10" s="15">
        <f>C11</f>
        <v>605.5</v>
      </c>
      <c r="D10" s="27">
        <f>C10/B10*100</f>
        <v>4.297374024130589</v>
      </c>
      <c r="L10" s="35"/>
    </row>
    <row r="11" spans="1:12" ht="24">
      <c r="A11" s="2" t="s">
        <v>66</v>
      </c>
      <c r="B11" s="26">
        <v>14090</v>
      </c>
      <c r="C11" s="26">
        <v>605.5</v>
      </c>
      <c r="D11" s="28">
        <f>C11/B11*100</f>
        <v>4.297374024130589</v>
      </c>
      <c r="L11" s="35"/>
    </row>
    <row r="12" spans="1:12" ht="15">
      <c r="A12" s="1" t="s">
        <v>8</v>
      </c>
      <c r="B12" s="15">
        <f>B13+B14+B15+B16</f>
        <v>45256</v>
      </c>
      <c r="C12" s="15">
        <f>C13+C14+C15+C16</f>
        <v>482.80000000000007</v>
      </c>
      <c r="D12" s="27">
        <f>C12/B12*100</f>
        <v>1.066819869188616</v>
      </c>
      <c r="L12" s="35"/>
    </row>
    <row r="13" spans="1:12" ht="15">
      <c r="A13" s="10" t="s">
        <v>68</v>
      </c>
      <c r="B13" s="16">
        <v>40545</v>
      </c>
      <c r="C13" s="16">
        <v>816.7</v>
      </c>
      <c r="D13" s="28">
        <f>C13/B13*100</f>
        <v>2.014305093106425</v>
      </c>
      <c r="L13" s="35"/>
    </row>
    <row r="14" spans="1:12" ht="15">
      <c r="A14" s="10" t="s">
        <v>77</v>
      </c>
      <c r="B14" s="26">
        <v>0</v>
      </c>
      <c r="C14" s="26">
        <v>-171.4</v>
      </c>
      <c r="D14" s="28" t="e">
        <f>C14/B14*100</f>
        <v>#DIV/0!</v>
      </c>
      <c r="L14" s="35"/>
    </row>
    <row r="15" spans="1:12" ht="15">
      <c r="A15" s="10" t="s">
        <v>78</v>
      </c>
      <c r="B15" s="26">
        <v>2826</v>
      </c>
      <c r="C15" s="26">
        <v>0</v>
      </c>
      <c r="D15" s="28">
        <f>C15/B15*100</f>
        <v>0</v>
      </c>
      <c r="L15" s="35"/>
    </row>
    <row r="16" spans="1:12" ht="15">
      <c r="A16" s="10" t="s">
        <v>79</v>
      </c>
      <c r="B16" s="26">
        <v>1885</v>
      </c>
      <c r="C16" s="26">
        <v>-162.5</v>
      </c>
      <c r="D16" s="28">
        <f>C16/B16*100</f>
        <v>-8.620689655172415</v>
      </c>
      <c r="L16" s="35"/>
    </row>
    <row r="17" spans="1:12" ht="15">
      <c r="A17" s="1" t="s">
        <v>9</v>
      </c>
      <c r="B17" s="15">
        <f>B18+B19+B20</f>
        <v>10799</v>
      </c>
      <c r="C17" s="15">
        <f>C18+C19+C20</f>
        <v>437.3</v>
      </c>
      <c r="D17" s="27">
        <f>C17/B17*100</f>
        <v>4.049449023057691</v>
      </c>
      <c r="L17" s="35"/>
    </row>
    <row r="18" spans="1:12" ht="15">
      <c r="A18" s="2" t="s">
        <v>80</v>
      </c>
      <c r="B18" s="26">
        <v>1680</v>
      </c>
      <c r="C18" s="26">
        <v>31.8</v>
      </c>
      <c r="D18" s="28">
        <f>C18/B18*100</f>
        <v>1.892857142857143</v>
      </c>
      <c r="L18" s="35"/>
    </row>
    <row r="19" spans="1:12" ht="15">
      <c r="A19" s="2" t="s">
        <v>10</v>
      </c>
      <c r="B19" s="26">
        <v>720</v>
      </c>
      <c r="C19" s="26">
        <v>15.7</v>
      </c>
      <c r="D19" s="28">
        <f>C19/B19*100</f>
        <v>2.1805555555555554</v>
      </c>
      <c r="L19" s="35"/>
    </row>
    <row r="20" spans="1:12" ht="15">
      <c r="A20" s="2" t="s">
        <v>81</v>
      </c>
      <c r="B20" s="26">
        <v>8399</v>
      </c>
      <c r="C20" s="26">
        <v>389.8</v>
      </c>
      <c r="D20" s="28">
        <f>C20/B20*100</f>
        <v>4.641028693892131</v>
      </c>
      <c r="L20" s="35"/>
    </row>
    <row r="21" spans="1:12" ht="15">
      <c r="A21" s="1" t="s">
        <v>67</v>
      </c>
      <c r="B21" s="59">
        <v>2020</v>
      </c>
      <c r="C21" s="59">
        <v>86.1</v>
      </c>
      <c r="D21" s="27">
        <f>C21/B21*100</f>
        <v>4.262376237623762</v>
      </c>
      <c r="L21" s="35"/>
    </row>
    <row r="22" spans="1:12" ht="24">
      <c r="A22" s="1" t="s">
        <v>94</v>
      </c>
      <c r="B22" s="59">
        <v>0</v>
      </c>
      <c r="C22" s="59">
        <v>-2.8</v>
      </c>
      <c r="D22" s="27" t="e">
        <f>C22/B22*100</f>
        <v>#DIV/0!</v>
      </c>
      <c r="L22" s="35"/>
    </row>
    <row r="23" spans="1:12" ht="24">
      <c r="A23" s="1" t="s">
        <v>11</v>
      </c>
      <c r="B23" s="59">
        <v>50055</v>
      </c>
      <c r="C23" s="59">
        <v>3481.3</v>
      </c>
      <c r="D23" s="27">
        <f>C23/B23*100</f>
        <v>6.954949555488962</v>
      </c>
      <c r="L23" s="35"/>
    </row>
    <row r="24" spans="1:12" ht="15">
      <c r="A24" s="1" t="s">
        <v>12</v>
      </c>
      <c r="B24" s="15">
        <f>B25</f>
        <v>9181</v>
      </c>
      <c r="C24" s="15">
        <f>C25</f>
        <v>1.5</v>
      </c>
      <c r="D24" s="27">
        <f>C24/B24*100</f>
        <v>0.01633808953273064</v>
      </c>
      <c r="L24" s="35"/>
    </row>
    <row r="25" spans="1:12" ht="15">
      <c r="A25" s="2" t="s">
        <v>13</v>
      </c>
      <c r="B25" s="26">
        <v>9181</v>
      </c>
      <c r="C25" s="26">
        <v>1.5</v>
      </c>
      <c r="D25" s="28">
        <f>C25/B25*100</f>
        <v>0.01633808953273064</v>
      </c>
      <c r="L25" s="35"/>
    </row>
    <row r="26" spans="1:12" ht="24">
      <c r="A26" s="1" t="s">
        <v>14</v>
      </c>
      <c r="B26" s="59">
        <v>14050</v>
      </c>
      <c r="C26" s="59">
        <v>981.3</v>
      </c>
      <c r="D26" s="27">
        <f>C26/B26*100</f>
        <v>6.984341637010676</v>
      </c>
      <c r="L26" s="35"/>
    </row>
    <row r="27" spans="1:12" ht="24">
      <c r="A27" s="1" t="s">
        <v>15</v>
      </c>
      <c r="B27" s="59">
        <v>4119</v>
      </c>
      <c r="C27" s="59">
        <v>0</v>
      </c>
      <c r="D27" s="27">
        <f>C27/B27*100</f>
        <v>0</v>
      </c>
      <c r="L27" s="35"/>
    </row>
    <row r="28" spans="1:12" ht="15">
      <c r="A28" s="1" t="s">
        <v>16</v>
      </c>
      <c r="B28" s="59">
        <v>3050</v>
      </c>
      <c r="C28" s="59">
        <v>19.3</v>
      </c>
      <c r="D28" s="27">
        <f aca="true" t="shared" si="0" ref="D28:D33">C28/B28*100</f>
        <v>0.6327868852459017</v>
      </c>
      <c r="L28" s="35"/>
    </row>
    <row r="29" spans="1:12" ht="15">
      <c r="A29" s="1" t="s">
        <v>17</v>
      </c>
      <c r="B29" s="59">
        <v>1333</v>
      </c>
      <c r="C29" s="59">
        <v>0</v>
      </c>
      <c r="D29" s="27">
        <f t="shared" si="0"/>
        <v>0</v>
      </c>
      <c r="L29" s="35"/>
    </row>
    <row r="30" spans="1:12" s="55" customFormat="1" ht="15">
      <c r="A30" s="11" t="s">
        <v>18</v>
      </c>
      <c r="B30" s="15">
        <f>B31+B36+B37+B38+B39</f>
        <v>1294058</v>
      </c>
      <c r="C30" s="15">
        <f>C31+C36+C37+C38+C39</f>
        <v>59042.2</v>
      </c>
      <c r="D30" s="52">
        <f t="shared" si="0"/>
        <v>4.562562110817289</v>
      </c>
      <c r="G30" s="36"/>
      <c r="H30" s="36"/>
      <c r="I30" s="36"/>
      <c r="J30" s="36"/>
      <c r="K30" s="36"/>
      <c r="L30" s="36"/>
    </row>
    <row r="31" spans="1:12" ht="24">
      <c r="A31" s="12" t="s">
        <v>19</v>
      </c>
      <c r="B31" s="16">
        <f>B32+B33+B34+B35</f>
        <v>1193102.3</v>
      </c>
      <c r="C31" s="16">
        <f>C32+C33+C34+C35</f>
        <v>59029.5</v>
      </c>
      <c r="D31" s="53">
        <f t="shared" si="0"/>
        <v>4.94756401022779</v>
      </c>
      <c r="L31" s="35"/>
    </row>
    <row r="32" spans="1:12" ht="15">
      <c r="A32" s="12" t="s">
        <v>20</v>
      </c>
      <c r="B32" s="26">
        <v>367942</v>
      </c>
      <c r="C32" s="26">
        <v>30660</v>
      </c>
      <c r="D32" s="53">
        <f t="shared" si="0"/>
        <v>8.332835066396333</v>
      </c>
      <c r="L32" s="35"/>
    </row>
    <row r="33" spans="1:12" ht="24">
      <c r="A33" s="12" t="s">
        <v>69</v>
      </c>
      <c r="B33" s="26">
        <v>225999.9</v>
      </c>
      <c r="C33" s="26">
        <v>408.9</v>
      </c>
      <c r="D33" s="53">
        <f t="shared" si="0"/>
        <v>0.18092928359702815</v>
      </c>
      <c r="L33" s="35"/>
    </row>
    <row r="34" spans="1:12" ht="15">
      <c r="A34" s="2" t="s">
        <v>70</v>
      </c>
      <c r="B34" s="26">
        <v>584514.6</v>
      </c>
      <c r="C34" s="26">
        <v>27960.6</v>
      </c>
      <c r="D34" s="28">
        <f>C34/B34*100</f>
        <v>4.783558870899033</v>
      </c>
      <c r="L34" s="35"/>
    </row>
    <row r="35" spans="1:12" ht="15">
      <c r="A35" s="3" t="s">
        <v>21</v>
      </c>
      <c r="B35" s="26">
        <v>14645.8</v>
      </c>
      <c r="C35" s="26">
        <v>0</v>
      </c>
      <c r="D35" s="28">
        <f>C35/B35*100</f>
        <v>0</v>
      </c>
      <c r="L35" s="35"/>
    </row>
    <row r="36" spans="1:12" ht="24.75">
      <c r="A36" s="3" t="s">
        <v>72</v>
      </c>
      <c r="B36" s="26"/>
      <c r="C36" s="26"/>
      <c r="D36" s="28" t="e">
        <f>C36/B36*100</f>
        <v>#DIV/0!</v>
      </c>
      <c r="L36" s="35"/>
    </row>
    <row r="37" spans="1:12" ht="15">
      <c r="A37" s="2" t="s">
        <v>60</v>
      </c>
      <c r="B37" s="26">
        <v>100955.7</v>
      </c>
      <c r="C37" s="26">
        <v>12.7</v>
      </c>
      <c r="D37" s="28">
        <f>C37/B37*100</f>
        <v>0.012579775089469936</v>
      </c>
      <c r="L37" s="35"/>
    </row>
    <row r="38" spans="1:12" ht="48">
      <c r="A38" s="2" t="s">
        <v>73</v>
      </c>
      <c r="B38" s="25"/>
      <c r="C38" s="25"/>
      <c r="D38" s="28"/>
      <c r="L38" s="35"/>
    </row>
    <row r="39" spans="1:12" ht="24">
      <c r="A39" s="2" t="s">
        <v>61</v>
      </c>
      <c r="B39" s="25"/>
      <c r="C39" s="25"/>
      <c r="D39" s="28"/>
      <c r="L39" s="35"/>
    </row>
    <row r="40" spans="1:12" ht="15">
      <c r="A40" s="1" t="s">
        <v>22</v>
      </c>
      <c r="B40" s="13">
        <f>B7+B30</f>
        <v>1588072</v>
      </c>
      <c r="C40" s="13">
        <f>C7+C30</f>
        <v>73251.9</v>
      </c>
      <c r="D40" s="27">
        <f>C40/B40*100</f>
        <v>4.612630913459843</v>
      </c>
      <c r="L40" s="35"/>
    </row>
    <row r="41" spans="1:4" ht="15">
      <c r="A41" s="1"/>
      <c r="B41" s="13"/>
      <c r="C41" s="15"/>
      <c r="D41" s="27"/>
    </row>
    <row r="42" spans="1:12" ht="15">
      <c r="A42" s="1" t="s">
        <v>23</v>
      </c>
      <c r="B42" s="15">
        <f>SUM(B43:B50)</f>
        <v>121571.7</v>
      </c>
      <c r="C42" s="15">
        <f>SUM(C43:C50)</f>
        <v>5594.700000000001</v>
      </c>
      <c r="D42" s="27">
        <f>C42/B42*100</f>
        <v>4.601975624261239</v>
      </c>
      <c r="L42" s="35"/>
    </row>
    <row r="43" spans="1:12" ht="24">
      <c r="A43" s="2" t="s">
        <v>24</v>
      </c>
      <c r="B43" s="16">
        <v>2463.1</v>
      </c>
      <c r="C43" s="16">
        <v>189.5</v>
      </c>
      <c r="D43" s="28">
        <f>C43/B43*100</f>
        <v>7.6935568998416635</v>
      </c>
      <c r="L43" s="35"/>
    </row>
    <row r="44" spans="1:12" ht="24">
      <c r="A44" s="2" t="s">
        <v>25</v>
      </c>
      <c r="B44" s="16">
        <v>2875.7</v>
      </c>
      <c r="C44" s="16">
        <v>91</v>
      </c>
      <c r="D44" s="28">
        <f>C44/B44*100</f>
        <v>3.164446917272316</v>
      </c>
      <c r="L44" s="35"/>
    </row>
    <row r="45" spans="1:12" ht="36">
      <c r="A45" s="2" t="s">
        <v>26</v>
      </c>
      <c r="B45" s="16">
        <v>95303.7</v>
      </c>
      <c r="C45" s="16">
        <v>4796.1</v>
      </c>
      <c r="D45" s="28">
        <f>C45/B45*100</f>
        <v>5.032438404804851</v>
      </c>
      <c r="L45" s="35"/>
    </row>
    <row r="46" spans="1:12" ht="15">
      <c r="A46" s="2" t="s">
        <v>27</v>
      </c>
      <c r="B46" s="16">
        <v>0.5</v>
      </c>
      <c r="C46" s="16">
        <v>0</v>
      </c>
      <c r="D46" s="28">
        <f>C46/B46*100</f>
        <v>0</v>
      </c>
      <c r="L46" s="35"/>
    </row>
    <row r="47" spans="1:12" ht="24">
      <c r="A47" s="2" t="s">
        <v>28</v>
      </c>
      <c r="B47" s="16">
        <v>15248.1</v>
      </c>
      <c r="C47" s="16">
        <v>220.5</v>
      </c>
      <c r="D47" s="28">
        <f>C47/B47*100</f>
        <v>1.446081806913648</v>
      </c>
      <c r="L47" s="35"/>
    </row>
    <row r="48" spans="1:12" ht="15">
      <c r="A48" s="2" t="s">
        <v>29</v>
      </c>
      <c r="B48" s="16"/>
      <c r="C48" s="16"/>
      <c r="D48" s="28" t="e">
        <f>C48/B48*100</f>
        <v>#DIV/0!</v>
      </c>
      <c r="L48" s="35"/>
    </row>
    <row r="49" spans="1:12" ht="15">
      <c r="A49" s="2" t="s">
        <v>30</v>
      </c>
      <c r="B49" s="16">
        <v>194.2</v>
      </c>
      <c r="C49" s="16">
        <v>0</v>
      </c>
      <c r="D49" s="28">
        <f>C49/B49*100</f>
        <v>0</v>
      </c>
      <c r="L49" s="35"/>
    </row>
    <row r="50" spans="1:12" ht="15">
      <c r="A50" s="2" t="s">
        <v>31</v>
      </c>
      <c r="B50" s="16">
        <v>5486.4</v>
      </c>
      <c r="C50" s="16">
        <v>297.6</v>
      </c>
      <c r="D50" s="28">
        <f>C50/B50*100</f>
        <v>5.424321959755032</v>
      </c>
      <c r="L50" s="35"/>
    </row>
    <row r="51" spans="1:12" ht="15">
      <c r="A51" s="1" t="s">
        <v>86</v>
      </c>
      <c r="B51" s="15">
        <f>B52</f>
        <v>762.3</v>
      </c>
      <c r="C51" s="15">
        <f>C52</f>
        <v>20</v>
      </c>
      <c r="D51" s="27">
        <f>C51/B51*100</f>
        <v>2.623638987275351</v>
      </c>
      <c r="L51" s="35"/>
    </row>
    <row r="52" spans="1:12" ht="15">
      <c r="A52" s="2" t="s">
        <v>90</v>
      </c>
      <c r="B52" s="16">
        <v>762.3</v>
      </c>
      <c r="C52" s="16">
        <v>20</v>
      </c>
      <c r="D52" s="28">
        <f>C52/B52*100</f>
        <v>2.623638987275351</v>
      </c>
      <c r="L52" s="35"/>
    </row>
    <row r="53" spans="1:12" ht="24">
      <c r="A53" s="1" t="s">
        <v>32</v>
      </c>
      <c r="B53" s="15">
        <f>B54+B55</f>
        <v>36194.6</v>
      </c>
      <c r="C53" s="15">
        <f>C54+C55</f>
        <v>189</v>
      </c>
      <c r="D53" s="27">
        <f>C53/B53*100</f>
        <v>0.5221773413713648</v>
      </c>
      <c r="L53" s="35"/>
    </row>
    <row r="54" spans="1:12" ht="15">
      <c r="A54" s="3" t="s">
        <v>84</v>
      </c>
      <c r="B54" s="16">
        <v>250</v>
      </c>
      <c r="C54" s="16">
        <v>0</v>
      </c>
      <c r="D54" s="28">
        <f>C54/B54*100</f>
        <v>0</v>
      </c>
      <c r="L54" s="35"/>
    </row>
    <row r="55" spans="1:12" ht="24">
      <c r="A55" s="2" t="s">
        <v>85</v>
      </c>
      <c r="B55" s="16">
        <v>35944.6</v>
      </c>
      <c r="C55" s="16">
        <v>189</v>
      </c>
      <c r="D55" s="28">
        <f>C55/B55*100</f>
        <v>0.5258091618768884</v>
      </c>
      <c r="E55" s="56"/>
      <c r="L55" s="35"/>
    </row>
    <row r="56" spans="1:12" ht="15">
      <c r="A56" s="1" t="s">
        <v>33</v>
      </c>
      <c r="B56" s="15">
        <f>B57+B58+B59</f>
        <v>73090.59999999999</v>
      </c>
      <c r="C56" s="15">
        <f>C57+C58+C59</f>
        <v>1162.4</v>
      </c>
      <c r="D56" s="27">
        <f>C56/B56*100</f>
        <v>1.5903549840882416</v>
      </c>
      <c r="L56" s="35"/>
    </row>
    <row r="57" spans="1:12" ht="15">
      <c r="A57" s="2" t="s">
        <v>82</v>
      </c>
      <c r="B57" s="16">
        <v>16323.9</v>
      </c>
      <c r="C57" s="16">
        <v>0</v>
      </c>
      <c r="D57" s="28">
        <f>C57/B57*100</f>
        <v>0</v>
      </c>
      <c r="L57" s="35"/>
    </row>
    <row r="58" spans="1:12" ht="15">
      <c r="A58" s="2" t="s">
        <v>34</v>
      </c>
      <c r="B58" s="16">
        <v>56576.7</v>
      </c>
      <c r="C58" s="16">
        <v>1062.4</v>
      </c>
      <c r="D58" s="28">
        <f aca="true" t="shared" si="1" ref="D58:D84">C58/B58*100</f>
        <v>1.8778048207124136</v>
      </c>
      <c r="L58" s="35"/>
    </row>
    <row r="59" spans="1:12" ht="15">
      <c r="A59" s="2" t="s">
        <v>35</v>
      </c>
      <c r="B59" s="16">
        <v>190</v>
      </c>
      <c r="C59" s="16">
        <v>100</v>
      </c>
      <c r="D59" s="28">
        <f>C59/B59*100</f>
        <v>52.63157894736842</v>
      </c>
      <c r="L59" s="35"/>
    </row>
    <row r="60" spans="1:12" ht="15">
      <c r="A60" s="1" t="s">
        <v>36</v>
      </c>
      <c r="B60" s="15">
        <f>B61+B62+B63</f>
        <v>251176.1</v>
      </c>
      <c r="C60" s="15">
        <f>C61+C62+C63</f>
        <v>688.3</v>
      </c>
      <c r="D60" s="27">
        <f>C60/B60*100</f>
        <v>0.27403084927268156</v>
      </c>
      <c r="L60" s="35"/>
    </row>
    <row r="61" spans="1:12" ht="15">
      <c r="A61" s="2" t="s">
        <v>37</v>
      </c>
      <c r="B61" s="16">
        <v>1629</v>
      </c>
      <c r="C61" s="16">
        <v>0</v>
      </c>
      <c r="D61" s="28">
        <f t="shared" si="1"/>
        <v>0</v>
      </c>
      <c r="L61" s="35"/>
    </row>
    <row r="62" spans="1:12" ht="15">
      <c r="A62" s="2" t="s">
        <v>38</v>
      </c>
      <c r="B62" s="16">
        <v>224848.1</v>
      </c>
      <c r="C62" s="16">
        <v>0</v>
      </c>
      <c r="D62" s="28">
        <f t="shared" si="1"/>
        <v>0</v>
      </c>
      <c r="L62" s="35"/>
    </row>
    <row r="63" spans="1:12" ht="15">
      <c r="A63" s="2" t="s">
        <v>39</v>
      </c>
      <c r="B63" s="16">
        <v>24699</v>
      </c>
      <c r="C63" s="16">
        <v>688.3</v>
      </c>
      <c r="D63" s="28">
        <f t="shared" si="1"/>
        <v>2.7867525001012186</v>
      </c>
      <c r="L63" s="35"/>
    </row>
    <row r="64" spans="1:12" ht="15">
      <c r="A64" s="1" t="s">
        <v>92</v>
      </c>
      <c r="B64" s="15">
        <f>B65</f>
        <v>11463</v>
      </c>
      <c r="C64" s="15">
        <f>C65</f>
        <v>0</v>
      </c>
      <c r="D64" s="27">
        <f t="shared" si="1"/>
        <v>0</v>
      </c>
      <c r="L64" s="35"/>
    </row>
    <row r="65" spans="1:12" ht="15">
      <c r="A65" s="2" t="s">
        <v>93</v>
      </c>
      <c r="B65" s="16">
        <v>11463</v>
      </c>
      <c r="C65" s="16"/>
      <c r="D65" s="28">
        <f t="shared" si="1"/>
        <v>0</v>
      </c>
      <c r="L65" s="35"/>
    </row>
    <row r="66" spans="1:12" ht="15">
      <c r="A66" s="1" t="s">
        <v>40</v>
      </c>
      <c r="B66" s="15">
        <f>B67+B68+B70+B71+B69</f>
        <v>736940.2000000001</v>
      </c>
      <c r="C66" s="15">
        <f>C67+C68+C70+C71+C69</f>
        <v>43561.9</v>
      </c>
      <c r="D66" s="27">
        <f>C66/B66*100</f>
        <v>5.911185195216653</v>
      </c>
      <c r="L66" s="35"/>
    </row>
    <row r="67" spans="1:12" s="57" customFormat="1" ht="15">
      <c r="A67" s="2" t="s">
        <v>41</v>
      </c>
      <c r="B67" s="14">
        <v>311256</v>
      </c>
      <c r="C67" s="14">
        <v>16096.2</v>
      </c>
      <c r="D67" s="29">
        <f t="shared" si="1"/>
        <v>5.1713701904541605</v>
      </c>
      <c r="G67" s="37"/>
      <c r="H67" s="37"/>
      <c r="I67" s="37"/>
      <c r="J67" s="37"/>
      <c r="K67" s="37"/>
      <c r="L67" s="37"/>
    </row>
    <row r="68" spans="1:12" ht="15">
      <c r="A68" s="2" t="s">
        <v>42</v>
      </c>
      <c r="B68" s="16">
        <v>323012.8</v>
      </c>
      <c r="C68" s="16">
        <v>22652</v>
      </c>
      <c r="D68" s="28">
        <f t="shared" si="1"/>
        <v>7.0127251923143605</v>
      </c>
      <c r="L68" s="35"/>
    </row>
    <row r="69" spans="1:12" ht="15">
      <c r="A69" s="2" t="s">
        <v>64</v>
      </c>
      <c r="B69" s="16">
        <v>55836</v>
      </c>
      <c r="C69" s="16">
        <v>2503.9</v>
      </c>
      <c r="D69" s="28">
        <f>C69/B69*100</f>
        <v>4.484382835446665</v>
      </c>
      <c r="L69" s="35"/>
    </row>
    <row r="70" spans="1:12" ht="15">
      <c r="A70" s="2" t="s">
        <v>65</v>
      </c>
      <c r="B70" s="16">
        <v>2355.4</v>
      </c>
      <c r="C70" s="16">
        <v>72.5</v>
      </c>
      <c r="D70" s="28">
        <f t="shared" si="1"/>
        <v>3.078033455039484</v>
      </c>
      <c r="L70" s="35"/>
    </row>
    <row r="71" spans="1:12" ht="15">
      <c r="A71" s="2" t="s">
        <v>43</v>
      </c>
      <c r="B71" s="16">
        <v>44480</v>
      </c>
      <c r="C71" s="16">
        <v>2237.3</v>
      </c>
      <c r="D71" s="28">
        <f t="shared" si="1"/>
        <v>5.029901079136691</v>
      </c>
      <c r="L71" s="35"/>
    </row>
    <row r="72" spans="1:12" ht="15">
      <c r="A72" s="1" t="s">
        <v>71</v>
      </c>
      <c r="B72" s="15">
        <f>B73+B74</f>
        <v>160479.5</v>
      </c>
      <c r="C72" s="15">
        <f>C73+C74</f>
        <v>11526.5</v>
      </c>
      <c r="D72" s="27">
        <f>C72/B72*100</f>
        <v>7.18253733342888</v>
      </c>
      <c r="L72" s="35"/>
    </row>
    <row r="73" spans="1:12" ht="15">
      <c r="A73" s="2" t="s">
        <v>44</v>
      </c>
      <c r="B73" s="16">
        <v>121476.8</v>
      </c>
      <c r="C73" s="16">
        <v>8928.5</v>
      </c>
      <c r="D73" s="28">
        <f t="shared" si="1"/>
        <v>7.349963120530011</v>
      </c>
      <c r="L73" s="35"/>
    </row>
    <row r="74" spans="1:12" ht="15">
      <c r="A74" s="2" t="s">
        <v>45</v>
      </c>
      <c r="B74" s="16">
        <v>39002.7</v>
      </c>
      <c r="C74" s="16">
        <v>2598</v>
      </c>
      <c r="D74" s="28">
        <f t="shared" si="1"/>
        <v>6.6610773100323835</v>
      </c>
      <c r="L74" s="35"/>
    </row>
    <row r="75" spans="1:12" ht="15">
      <c r="A75" s="1" t="s">
        <v>46</v>
      </c>
      <c r="B75" s="15">
        <f>B76+B77+B78+B79+B80</f>
        <v>206043.99999999997</v>
      </c>
      <c r="C75" s="15">
        <f>C76+C77+C78+C79+C80</f>
        <v>9159.3</v>
      </c>
      <c r="D75" s="27">
        <f>C75/B75*100</f>
        <v>4.445312651666635</v>
      </c>
      <c r="L75" s="35"/>
    </row>
    <row r="76" spans="1:12" ht="15">
      <c r="A76" s="2" t="s">
        <v>47</v>
      </c>
      <c r="B76" s="16">
        <v>6623.2</v>
      </c>
      <c r="C76" s="16">
        <v>583.4</v>
      </c>
      <c r="D76" s="28">
        <f t="shared" si="1"/>
        <v>8.808430969923904</v>
      </c>
      <c r="L76" s="35"/>
    </row>
    <row r="77" spans="1:12" ht="15">
      <c r="A77" s="2" t="s">
        <v>48</v>
      </c>
      <c r="B77" s="16">
        <v>122021.3</v>
      </c>
      <c r="C77" s="16">
        <v>5354.4</v>
      </c>
      <c r="D77" s="28">
        <f t="shared" si="1"/>
        <v>4.3880863423025325</v>
      </c>
      <c r="L77" s="35"/>
    </row>
    <row r="78" spans="1:12" ht="15">
      <c r="A78" s="2" t="s">
        <v>49</v>
      </c>
      <c r="B78" s="16">
        <v>11665.8</v>
      </c>
      <c r="C78" s="16">
        <v>269.8</v>
      </c>
      <c r="D78" s="28">
        <f t="shared" si="1"/>
        <v>2.312743232354404</v>
      </c>
      <c r="L78" s="35"/>
    </row>
    <row r="79" spans="1:12" ht="15">
      <c r="A79" s="2" t="s">
        <v>50</v>
      </c>
      <c r="B79" s="16">
        <v>47437.4</v>
      </c>
      <c r="C79" s="16">
        <v>1931.7</v>
      </c>
      <c r="D79" s="28">
        <f t="shared" si="1"/>
        <v>4.072103445804365</v>
      </c>
      <c r="L79" s="35"/>
    </row>
    <row r="80" spans="1:12" ht="15">
      <c r="A80" s="2" t="s">
        <v>51</v>
      </c>
      <c r="B80" s="16">
        <v>18296.3</v>
      </c>
      <c r="C80" s="16">
        <v>1020</v>
      </c>
      <c r="D80" s="28">
        <f t="shared" si="1"/>
        <v>5.574897656903309</v>
      </c>
      <c r="L80" s="35"/>
    </row>
    <row r="81" spans="1:12" ht="15">
      <c r="A81" s="1" t="s">
        <v>52</v>
      </c>
      <c r="B81" s="13">
        <f>B82</f>
        <v>130</v>
      </c>
      <c r="C81" s="13">
        <f>C82</f>
        <v>0</v>
      </c>
      <c r="D81" s="27">
        <f>C81/B81*100</f>
        <v>0</v>
      </c>
      <c r="L81" s="35"/>
    </row>
    <row r="82" spans="1:12" ht="15">
      <c r="A82" s="2" t="s">
        <v>83</v>
      </c>
      <c r="B82" s="14">
        <v>130</v>
      </c>
      <c r="C82" s="16">
        <v>0</v>
      </c>
      <c r="D82" s="28">
        <f t="shared" si="1"/>
        <v>0</v>
      </c>
      <c r="L82" s="35"/>
    </row>
    <row r="83" spans="1:12" ht="15">
      <c r="A83" s="1" t="s">
        <v>74</v>
      </c>
      <c r="B83" s="13">
        <f>B84</f>
        <v>220</v>
      </c>
      <c r="C83" s="13">
        <f>C84</f>
        <v>0</v>
      </c>
      <c r="D83" s="27">
        <f>C83/B83*100</f>
        <v>0</v>
      </c>
      <c r="L83" s="35"/>
    </row>
    <row r="84" spans="1:12" ht="15">
      <c r="A84" s="2" t="s">
        <v>75</v>
      </c>
      <c r="B84" s="14">
        <v>220</v>
      </c>
      <c r="C84" s="16">
        <v>0</v>
      </c>
      <c r="D84" s="28">
        <f t="shared" si="1"/>
        <v>0</v>
      </c>
      <c r="L84" s="35"/>
    </row>
    <row r="85" spans="1:12" ht="15">
      <c r="A85" s="1" t="s">
        <v>53</v>
      </c>
      <c r="B85" s="13">
        <f>B42+B53+B56+B60+B64+B66+B72+B75+B81+B83+B51</f>
        <v>1598072.0000000002</v>
      </c>
      <c r="C85" s="13">
        <f>C42+C53+C56+C60+C64+C66+C72+C75+C81+C83+C51</f>
        <v>71902.1</v>
      </c>
      <c r="D85" s="27">
        <f>C85/B85*100</f>
        <v>4.499302910006557</v>
      </c>
      <c r="L85" s="35"/>
    </row>
    <row r="86" spans="1:12" ht="15">
      <c r="A86" s="1" t="s">
        <v>54</v>
      </c>
      <c r="B86" s="15">
        <f>B40-B85</f>
        <v>-10000.000000000233</v>
      </c>
      <c r="C86" s="15">
        <f>C40-C85</f>
        <v>1349.7999999999884</v>
      </c>
      <c r="D86" s="27"/>
      <c r="L86" s="35"/>
    </row>
    <row r="87" spans="1:4" ht="15">
      <c r="A87" s="4"/>
      <c r="B87" s="17"/>
      <c r="C87" s="54"/>
      <c r="D87" s="24"/>
    </row>
    <row r="88" spans="1:4" ht="15">
      <c r="A88" s="5"/>
      <c r="B88" s="30"/>
      <c r="C88" s="41"/>
      <c r="D88" s="24"/>
    </row>
    <row r="89" spans="1:4" ht="15">
      <c r="A89" s="8" t="s">
        <v>55</v>
      </c>
      <c r="B89" s="18">
        <f>B90+B93+B96</f>
        <v>10000</v>
      </c>
      <c r="C89" s="18">
        <f>C90+C93+C96</f>
        <v>-1349.8</v>
      </c>
      <c r="D89" s="38"/>
    </row>
    <row r="90" spans="1:4" ht="15">
      <c r="A90" s="1" t="s">
        <v>56</v>
      </c>
      <c r="B90" s="19">
        <f>B92+B91</f>
        <v>10599</v>
      </c>
      <c r="C90" s="19">
        <f>C92+C91</f>
        <v>0</v>
      </c>
      <c r="D90" s="24"/>
    </row>
    <row r="91" spans="1:4" ht="24">
      <c r="A91" s="2" t="s">
        <v>87</v>
      </c>
      <c r="B91" s="20">
        <v>10599</v>
      </c>
      <c r="C91" s="22"/>
      <c r="D91" s="24"/>
    </row>
    <row r="92" spans="1:4" ht="24">
      <c r="A92" s="2" t="s">
        <v>88</v>
      </c>
      <c r="B92" s="20">
        <v>0</v>
      </c>
      <c r="C92" s="16"/>
      <c r="D92" s="24"/>
    </row>
    <row r="93" spans="1:4" ht="15">
      <c r="A93" s="1" t="s">
        <v>57</v>
      </c>
      <c r="B93" s="21">
        <f>B95+B94</f>
        <v>-599</v>
      </c>
      <c r="C93" s="21">
        <f>C95+C94</f>
        <v>0</v>
      </c>
      <c r="D93" s="24"/>
    </row>
    <row r="94" spans="1:4" ht="24">
      <c r="A94" s="2" t="s">
        <v>58</v>
      </c>
      <c r="B94" s="31">
        <v>0</v>
      </c>
      <c r="C94" s="32"/>
      <c r="D94" s="24"/>
    </row>
    <row r="95" spans="1:4" ht="24">
      <c r="A95" s="2" t="s">
        <v>89</v>
      </c>
      <c r="B95" s="31">
        <v>-599</v>
      </c>
      <c r="C95" s="32"/>
      <c r="D95" s="24"/>
    </row>
    <row r="96" spans="1:3" ht="15">
      <c r="A96" s="1" t="s">
        <v>59</v>
      </c>
      <c r="B96" s="31"/>
      <c r="C96" s="31">
        <v>-1349.8</v>
      </c>
    </row>
    <row r="97" spans="1:4" ht="15">
      <c r="A97" s="6"/>
      <c r="B97" s="33"/>
      <c r="C97" s="42"/>
      <c r="D97" s="24"/>
    </row>
    <row r="98" spans="1:4" ht="15">
      <c r="A98" s="7"/>
      <c r="B98" s="39"/>
      <c r="C98" s="39"/>
      <c r="D98" s="40"/>
    </row>
  </sheetData>
  <sheetProtection/>
  <mergeCells count="3">
    <mergeCell ref="A1:D1"/>
    <mergeCell ref="A2:D2"/>
    <mergeCell ref="A3:D3"/>
  </mergeCells>
  <printOptions/>
  <pageMargins left="0.7086614173228347" right="0.1968503937007874" top="0.2362204724409449" bottom="0.1968503937007874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Малышева Л.М.</dc:creator>
  <cp:keywords/>
  <dc:description/>
  <cp:lastModifiedBy>Anait</cp:lastModifiedBy>
  <cp:lastPrinted>2023-04-19T03:27:15Z</cp:lastPrinted>
  <dcterms:created xsi:type="dcterms:W3CDTF">2016-04-20T02:06:56Z</dcterms:created>
  <dcterms:modified xsi:type="dcterms:W3CDTF">2023-05-12T04:29:18Z</dcterms:modified>
  <cp:category/>
  <cp:version/>
  <cp:contentType/>
  <cp:contentStatus/>
</cp:coreProperties>
</file>