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401" windowWidth="11415" windowHeight="12405" activeTab="0"/>
  </bookViews>
  <sheets>
    <sheet name="2021-2022" sheetId="1" r:id="rId1"/>
  </sheets>
  <definedNames>
    <definedName name="_xlnm.Print_Area" localSheetId="0">'2021-2022'!$A$1:$E$87</definedName>
  </definedNames>
  <calcPr fullCalcOnLoad="1"/>
</workbook>
</file>

<file path=xl/sharedStrings.xml><?xml version="1.0" encoding="utf-8"?>
<sst xmlns="http://schemas.openxmlformats.org/spreadsheetml/2006/main" count="167" uniqueCount="151">
  <si>
    <t>И Н Ф О Р М А Ц И Я</t>
  </si>
  <si>
    <t>(тыс.руб.)</t>
  </si>
  <si>
    <t>Наименование показателя</t>
  </si>
  <si>
    <t>Налог на доходы физических лиц</t>
  </si>
  <si>
    <t>Транспортный налог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</si>
  <si>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</si>
  <si>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</si>
  <si>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 санкции, возмещение ущерба</t>
  </si>
  <si>
    <t>Дотации бюджетам субъектов Российской Федерации и муниципальных образований</t>
  </si>
  <si>
    <t>Иные межбюджетные трансферты</t>
  </si>
  <si>
    <t>ИТОГО ДОХОДОВ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</si>
  <si>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</si>
  <si>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</si>
  <si>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</si>
  <si>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</si>
  <si>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</si>
  <si>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</si>
  <si>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</si>
  <si>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</si>
  <si>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</si>
  <si>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</si>
  <si>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</si>
  <si>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Общеэкономические вопросы</t>
  </si>
  <si>
    <t>Воспроизводство минерально-сырьевой базы</t>
  </si>
  <si>
    <t>Водное хозяйство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</si>
  <si>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</si>
  <si>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</si>
  <si>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</si>
  <si>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</si>
  <si>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</si>
  <si>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</si>
  <si>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</si>
  <si>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</si>
  <si>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</si>
  <si>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</si>
  <si>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</si>
  <si>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</si>
  <si>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</si>
  <si>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</si>
  <si>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</si>
  <si>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</si>
  <si>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</si>
  <si>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</si>
  <si>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</si>
  <si>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</si>
  <si>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ОБСЛУЖИВАНИЕ ГОСУДАРСТВЕННОГО МУНИЦИПАЛЬНОГО ДОЛГА</t>
  </si>
  <si>
    <t>ИТОГО РАСХОДОВ</t>
  </si>
  <si>
    <t>Результат исполнения бюджета (дефицит"-".профицит "+")</t>
  </si>
  <si>
    <t>Доходы от продажи материальных и нематериальных активов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</si>
  <si>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</si>
  <si>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</si>
  <si>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</si>
  <si>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</si>
  <si>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</si>
  <si>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</si>
  <si>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НАЛОГОВЫЕ И НЕНАЛОГОВЫЕ ДОХОДЫ</t>
  </si>
  <si>
    <t>Единый сельскохозяйственный налог</t>
  </si>
  <si>
    <t>Прикладные научные исследования в области национальной экономики</t>
  </si>
  <si>
    <t>Дополнительное образование детей</t>
  </si>
  <si>
    <t xml:space="preserve">Молодежная политика </t>
  </si>
  <si>
    <t>Налог, взимаемый в связи с применением упрощённой системы налогообложения</t>
  </si>
  <si>
    <t>Доходы от использования имущества находящегося в государственной и муниципальной собственности</t>
  </si>
  <si>
    <t>Прочие неналоговые доходы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</si>
  <si>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</si>
  <si>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</si>
  <si>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Акцизы по подакцизным товарам                                               (продукции), производимым на территории Российской Федерации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</si>
  <si>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</si>
  <si>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2021</t>
  </si>
  <si>
    <t>Обслуживание государственного (муниципального) внутреннего долга</t>
  </si>
  <si>
    <t>об  исполнении бюджета Тисульского муниципального округа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</si>
  <si>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</si>
  <si>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</si>
  <si>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</si>
  <si>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</si>
  <si>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</si>
  <si>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Топливно-энергетический комплекс</t>
  </si>
  <si>
    <t>Другие  вопросы в области социальной политики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</si>
  <si>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</si>
  <si>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</si>
  <si>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2022</t>
  </si>
  <si>
    <t>Сельское хозяйство и рыболовство</t>
  </si>
  <si>
    <t>0100</t>
  </si>
  <si>
    <t>0102</t>
  </si>
  <si>
    <t>0103</t>
  </si>
  <si>
    <t>0104</t>
  </si>
  <si>
    <t>0106</t>
  </si>
  <si>
    <t>0107</t>
  </si>
  <si>
    <t>0113</t>
  </si>
  <si>
    <t>0200</t>
  </si>
  <si>
    <t>0203</t>
  </si>
  <si>
    <t>0300</t>
  </si>
  <si>
    <t>0309</t>
  </si>
  <si>
    <t>0310</t>
  </si>
  <si>
    <t>0400</t>
  </si>
  <si>
    <t>0401</t>
  </si>
  <si>
    <t>0402</t>
  </si>
  <si>
    <t>0405</t>
  </si>
  <si>
    <t>0409</t>
  </si>
  <si>
    <t>0412</t>
  </si>
  <si>
    <t>0500</t>
  </si>
  <si>
    <t>0501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</si>
  <si>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</si>
  <si>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</si>
  <si>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</si>
  <si>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</si>
  <si>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</si>
  <si>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</si>
  <si>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</si>
  <si>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</si>
  <si>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</si>
  <si>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</si>
  <si>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</si>
  <si>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</si>
  <si>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</si>
  <si>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</si>
  <si>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</si>
  <si>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</si>
  <si>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</si>
  <si>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1100</t>
  </si>
  <si>
    <t>1101</t>
  </si>
  <si>
    <t>1300</t>
  </si>
  <si>
    <t>1301</t>
  </si>
  <si>
    <t>2</t>
  </si>
  <si>
    <t>группа, подгруппа кодов вида доходов бюджета</t>
  </si>
  <si>
    <t>коды бюджетной классификации</t>
  </si>
  <si>
    <t>Раздел, подраздел классификации расходов</t>
  </si>
  <si>
    <t>2 02</t>
  </si>
  <si>
    <t>2 18</t>
  </si>
  <si>
    <t>2 19</t>
  </si>
  <si>
    <t>2 07</t>
  </si>
  <si>
    <t>2 00</t>
  </si>
  <si>
    <t>1 00</t>
  </si>
  <si>
    <t>1 01</t>
  </si>
  <si>
    <t>1 06</t>
  </si>
  <si>
    <t>1 08</t>
  </si>
  <si>
    <t>1 13</t>
  </si>
  <si>
    <t>1 16</t>
  </si>
  <si>
    <t>1 17</t>
  </si>
  <si>
    <t>1 03</t>
  </si>
  <si>
    <t>1 05</t>
  </si>
  <si>
    <t>1 11</t>
  </si>
  <si>
    <t>1 12</t>
  </si>
  <si>
    <t>1 14</t>
  </si>
  <si>
    <t>ДОХОДЫ</t>
  </si>
  <si>
    <t>РАСХОДЫ</t>
  </si>
  <si>
    <t>в 2022 году в сравнении с соответствующим периодом 2021 года</t>
  </si>
  <si>
    <t>% исполнения 2022 года в сравнении с соответствующим периодом 2021 года</t>
  </si>
  <si>
    <t>0105</t>
  </si>
  <si>
    <t>Судебная система</t>
  </si>
  <si>
    <t>св.200</t>
  </si>
  <si>
    <t>Исполнено на 1 июля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</si>
</sst>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9" fillId="38" borderId="0" applyNumberFormat="0" applyBorder="0" applyAlignment="0" applyProtection="0"/>
    <xf numFmtId="0" fontId="30" fillId="39" borderId="1" applyNumberFormat="0" applyAlignment="0" applyProtection="0"/>
    <xf numFmtId="0" fontId="31" fillId="40" borderId="2" applyNumberFormat="0" applyAlignment="0" applyProtection="0"/>
    <xf numFmtId="0" fontId="32" fillId="0" borderId="0" applyNumberFormat="0" applyFill="0" applyBorder="0" applyAlignment="0" applyProtection="0"/>
    <xf numFmtId="0" fontId="33" fillId="4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42" borderId="1" applyNumberFormat="0" applyAlignment="0" applyProtection="0"/>
    <xf numFmtId="0" fontId="38" fillId="0" borderId="6" applyNumberFormat="0" applyFill="0" applyAlignment="0" applyProtection="0"/>
    <xf numFmtId="0" fontId="39" fillId="43" borderId="0" applyNumberFormat="0" applyBorder="0" applyAlignment="0" applyProtection="0"/>
    <xf numFmtId="0" fontId="0" fillId="44" borderId="7" applyNumberFormat="0" applyFont="0" applyAlignment="0" applyProtection="0"/>
    <xf numFmtId="0" fontId="40" fillId="3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37" fillId="42" borderId="1" applyNumberFormat="0" applyAlignment="0" applyProtection="0"/>
    <xf numFmtId="0" fontId="40" fillId="39" borderId="8" applyNumberFormat="0" applyAlignment="0" applyProtection="0"/>
    <xf numFmtId="0" fontId="30" fillId="3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40" borderId="2" applyNumberFormat="0" applyAlignment="0" applyProtection="0"/>
    <xf numFmtId="0" fontId="41" fillId="0" borderId="0" applyNumberFormat="0" applyFill="0" applyBorder="0" applyAlignment="0" applyProtection="0"/>
    <xf numFmtId="0" fontId="39" fillId="4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9" fillId="38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3" fillId="4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45" borderId="0" xfId="0" applyFont="1" applyFill="1" applyAlignment="1">
      <alignment/>
    </xf>
    <xf numFmtId="0" fontId="4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94" applyFont="1" applyFill="1" applyBorder="1" applyAlignment="1">
      <alignment vertical="top" wrapText="1"/>
      <protection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6" fontId="44" fillId="0" borderId="0" xfId="102" applyNumberFormat="1" applyFont="1" applyAlignment="1">
      <alignment horizontal="center"/>
    </xf>
    <xf numFmtId="166" fontId="44" fillId="0" borderId="0" xfId="0" applyNumberFormat="1" applyFont="1" applyAlignment="1">
      <alignment horizontal="center"/>
    </xf>
    <xf numFmtId="166" fontId="45" fillId="0" borderId="0" xfId="0" applyNumberFormat="1" applyFont="1" applyAlignment="1">
      <alignment horizontal="center"/>
    </xf>
    <xf numFmtId="43" fontId="44" fillId="0" borderId="0" xfId="102" applyFont="1" applyAlignment="1">
      <alignment/>
    </xf>
    <xf numFmtId="43" fontId="44" fillId="45" borderId="0" xfId="102" applyFont="1" applyFill="1" applyAlignment="1">
      <alignment/>
    </xf>
    <xf numFmtId="0" fontId="5" fillId="0" borderId="10" xfId="94" applyFont="1" applyFill="1" applyBorder="1" applyAlignment="1">
      <alignment vertical="top" wrapText="1"/>
      <protection/>
    </xf>
    <xf numFmtId="0" fontId="4" fillId="0" borderId="10" xfId="94" applyFont="1" applyFill="1" applyBorder="1" applyAlignment="1">
      <alignment wrapText="1"/>
      <protection/>
    </xf>
    <xf numFmtId="0" fontId="4" fillId="0" borderId="10" xfId="94" applyFont="1" applyFill="1" applyBorder="1" applyAlignment="1">
      <alignment vertical="center" wrapText="1"/>
      <protection/>
    </xf>
    <xf numFmtId="0" fontId="4" fillId="0" borderId="10" xfId="94" applyFont="1" applyFill="1" applyBorder="1" applyAlignment="1">
      <alignment vertical="top" wrapText="1"/>
      <protection/>
    </xf>
    <xf numFmtId="43" fontId="0" fillId="0" borderId="0" xfId="102" applyFont="1" applyAlignment="1">
      <alignment/>
    </xf>
    <xf numFmtId="49" fontId="44" fillId="0" borderId="10" xfId="93" applyNumberFormat="1" applyFont="1" applyFill="1" applyBorder="1" applyAlignment="1">
      <alignment wrapText="1"/>
      <protection/>
    </xf>
    <xf numFmtId="165" fontId="4" fillId="0" borderId="10" xfId="94" applyNumberFormat="1" applyFont="1" applyFill="1" applyBorder="1" applyAlignment="1">
      <alignment horizontal="center"/>
      <protection/>
    </xf>
    <xf numFmtId="166" fontId="44" fillId="0" borderId="10" xfId="95" applyNumberFormat="1" applyFont="1" applyFill="1" applyBorder="1" applyAlignment="1">
      <alignment horizontal="center"/>
      <protection/>
    </xf>
    <xf numFmtId="0" fontId="8" fillId="0" borderId="0" xfId="94" applyFont="1" applyFill="1" applyBorder="1" applyAlignment="1">
      <alignment horizontal="justify" vertical="top"/>
      <protection/>
    </xf>
    <xf numFmtId="0" fontId="4" fillId="0" borderId="0" xfId="94" applyFont="1" applyFill="1" applyAlignment="1">
      <alignment horizontal="center"/>
      <protection/>
    </xf>
    <xf numFmtId="166" fontId="4" fillId="0" borderId="0" xfId="94" applyNumberFormat="1" applyFont="1" applyFill="1" applyAlignment="1">
      <alignment horizontal="center"/>
      <protection/>
    </xf>
    <xf numFmtId="0" fontId="9" fillId="0" borderId="0" xfId="94" applyFont="1" applyFill="1" applyBorder="1" applyAlignment="1">
      <alignment horizontal="center"/>
      <protection/>
    </xf>
    <xf numFmtId="49" fontId="4" fillId="0" borderId="10" xfId="94" applyNumberFormat="1" applyFont="1" applyFill="1" applyBorder="1" applyAlignment="1">
      <alignment horizontal="center" vertical="center" wrapText="1"/>
      <protection/>
    </xf>
    <xf numFmtId="0" fontId="6" fillId="0" borderId="10" xfId="94" applyFont="1" applyFill="1" applyBorder="1" applyAlignment="1">
      <alignment horizontal="center" vertical="center" wrapText="1"/>
      <protection/>
    </xf>
    <xf numFmtId="3" fontId="6" fillId="0" borderId="10" xfId="94" applyNumberFormat="1" applyFont="1" applyFill="1" applyBorder="1" applyAlignment="1">
      <alignment horizontal="center" vertical="center"/>
      <protection/>
    </xf>
    <xf numFmtId="0" fontId="6" fillId="0" borderId="10" xfId="94" applyFont="1" applyFill="1" applyBorder="1" applyAlignment="1">
      <alignment horizontal="center" vertical="center"/>
      <protection/>
    </xf>
    <xf numFmtId="0" fontId="6" fillId="0" borderId="10" xfId="94" applyFont="1" applyFill="1" applyBorder="1" applyAlignment="1">
      <alignment horizontal="center" wrapText="1"/>
      <protection/>
    </xf>
    <xf numFmtId="166" fontId="6" fillId="0" borderId="10" xfId="94" applyNumberFormat="1" applyFont="1" applyFill="1" applyBorder="1" applyAlignment="1">
      <alignment horizontal="center"/>
      <protection/>
    </xf>
    <xf numFmtId="0" fontId="6" fillId="0" borderId="10" xfId="94" applyFont="1" applyFill="1" applyBorder="1" applyAlignment="1">
      <alignment horizontal="center"/>
      <protection/>
    </xf>
    <xf numFmtId="0" fontId="5" fillId="0" borderId="10" xfId="94" applyFont="1" applyFill="1" applyBorder="1" applyAlignment="1">
      <alignment vertical="center" wrapText="1"/>
      <protection/>
    </xf>
    <xf numFmtId="166" fontId="5" fillId="0" borderId="10" xfId="94" applyNumberFormat="1" applyFont="1" applyFill="1" applyBorder="1" applyAlignment="1">
      <alignment horizontal="center"/>
      <protection/>
    </xf>
    <xf numFmtId="165" fontId="5" fillId="0" borderId="10" xfId="94" applyNumberFormat="1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wrapText="1"/>
    </xf>
    <xf numFmtId="166" fontId="4" fillId="0" borderId="10" xfId="94" applyNumberFormat="1" applyFont="1" applyFill="1" applyBorder="1" applyAlignment="1">
      <alignment horizontal="center"/>
      <protection/>
    </xf>
    <xf numFmtId="166" fontId="7" fillId="0" borderId="10" xfId="94" applyNumberFormat="1" applyFont="1" applyFill="1" applyBorder="1" applyAlignment="1">
      <alignment horizontal="center"/>
      <protection/>
    </xf>
    <xf numFmtId="49" fontId="44" fillId="0" borderId="10" xfId="93" applyNumberFormat="1" applyFont="1" applyFill="1" applyBorder="1" applyAlignment="1">
      <alignment vertical="top" wrapText="1"/>
      <protection/>
    </xf>
    <xf numFmtId="0" fontId="5" fillId="0" borderId="10" xfId="94" applyFont="1" applyFill="1" applyBorder="1" applyAlignment="1">
      <alignment wrapText="1"/>
      <protection/>
    </xf>
    <xf numFmtId="0" fontId="5" fillId="0" borderId="10" xfId="94" applyFont="1" applyFill="1" applyBorder="1" applyAlignment="1">
      <alignment horizontal="left" wrapText="1"/>
      <protection/>
    </xf>
    <xf numFmtId="166" fontId="44" fillId="45" borderId="10" xfId="95" applyNumberFormat="1" applyFont="1" applyFill="1" applyBorder="1" applyAlignment="1">
      <alignment horizontal="center"/>
      <protection/>
    </xf>
    <xf numFmtId="49" fontId="8" fillId="0" borderId="0" xfId="94" applyNumberFormat="1" applyFont="1" applyFill="1" applyBorder="1" applyAlignment="1">
      <alignment horizontal="justify" vertical="top"/>
      <protection/>
    </xf>
    <xf numFmtId="49" fontId="6" fillId="0" borderId="10" xfId="94" applyNumberFormat="1" applyFont="1" applyFill="1" applyBorder="1" applyAlignment="1">
      <alignment horizontal="center" vertical="center" wrapText="1"/>
      <protection/>
    </xf>
    <xf numFmtId="49" fontId="4" fillId="0" borderId="0" xfId="94" applyNumberFormat="1" applyFont="1" applyFill="1" applyBorder="1" applyAlignment="1">
      <alignment vertical="top" wrapText="1"/>
      <protection/>
    </xf>
    <xf numFmtId="49" fontId="44" fillId="0" borderId="0" xfId="0" applyNumberFormat="1" applyFont="1" applyAlignment="1">
      <alignment/>
    </xf>
    <xf numFmtId="49" fontId="45" fillId="0" borderId="0" xfId="0" applyNumberFormat="1" applyFont="1" applyAlignment="1">
      <alignment/>
    </xf>
    <xf numFmtId="49" fontId="5" fillId="0" borderId="10" xfId="94" applyNumberFormat="1" applyFont="1" applyFill="1" applyBorder="1" applyAlignment="1">
      <alignment horizontal="center" vertical="top" wrapText="1"/>
      <protection/>
    </xf>
    <xf numFmtId="49" fontId="5" fillId="0" borderId="10" xfId="94" applyNumberFormat="1" applyFont="1" applyFill="1" applyBorder="1" applyAlignment="1">
      <alignment horizontal="center" vertical="center" wrapText="1"/>
      <protection/>
    </xf>
    <xf numFmtId="49" fontId="4" fillId="0" borderId="10" xfId="94" applyNumberFormat="1" applyFont="1" applyFill="1" applyBorder="1" applyAlignment="1">
      <alignment horizontal="center" wrapText="1"/>
      <protection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94" applyNumberFormat="1" applyFont="1" applyFill="1" applyBorder="1" applyAlignment="1">
      <alignment horizontal="center" vertical="top" wrapText="1"/>
      <protection/>
    </xf>
    <xf numFmtId="49" fontId="44" fillId="0" borderId="10" xfId="93" applyNumberFormat="1" applyFont="1" applyFill="1" applyBorder="1" applyAlignment="1">
      <alignment horizontal="center" vertical="top" wrapText="1"/>
      <protection/>
    </xf>
    <xf numFmtId="49" fontId="44" fillId="0" borderId="10" xfId="93" applyNumberFormat="1" applyFont="1" applyFill="1" applyBorder="1" applyAlignment="1">
      <alignment horizontal="center" wrapText="1"/>
      <protection/>
    </xf>
    <xf numFmtId="49" fontId="5" fillId="0" borderId="10" xfId="94" applyNumberFormat="1" applyFont="1" applyFill="1" applyBorder="1" applyAlignment="1">
      <alignment horizontal="center" wrapText="1"/>
      <protection/>
    </xf>
    <xf numFmtId="0" fontId="3" fillId="0" borderId="0" xfId="94" applyFont="1" applyFill="1" applyAlignment="1">
      <alignment horizontal="center" vertical="top"/>
      <protection/>
    </xf>
    <xf numFmtId="0" fontId="3" fillId="0" borderId="0" xfId="94" applyFont="1" applyFill="1" applyBorder="1" applyAlignment="1">
      <alignment horizontal="center" vertical="top"/>
      <protection/>
    </xf>
    <xf numFmtId="0" fontId="4" fillId="0" borderId="10" xfId="94" applyFont="1" applyFill="1" applyBorder="1" applyAlignment="1">
      <alignment horizontal="center" vertical="center" wrapText="1"/>
      <protection/>
    </xf>
    <xf numFmtId="49" fontId="4" fillId="0" borderId="10" xfId="94" applyNumberFormat="1" applyFont="1" applyFill="1" applyBorder="1" applyAlignment="1">
      <alignment horizontal="center" vertical="center" wrapText="1"/>
      <protection/>
    </xf>
    <xf numFmtId="49" fontId="4" fillId="0" borderId="11" xfId="94" applyNumberFormat="1" applyFont="1" applyFill="1" applyBorder="1" applyAlignment="1">
      <alignment horizontal="center" vertical="center" wrapText="1"/>
      <protection/>
    </xf>
    <xf numFmtId="49" fontId="4" fillId="0" borderId="12" xfId="94" applyNumberFormat="1" applyFont="1" applyFill="1" applyBorder="1" applyAlignment="1">
      <alignment horizontal="center" vertical="center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2" xfId="93"/>
    <cellStyle name="Обычный 3" xfId="94"/>
    <cellStyle name="Обычный_2018-2019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Финансовый 2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D79" sqref="D79"/>
    </sheetView>
  </sheetViews>
  <sheetFormatPr defaultColWidth="9.140625" defaultRowHeight="15"/>
  <cols>
    <col min="1" max="1" width="50.421875" style="6" customWidth="1"/>
    <col min="2" max="2" width="17.421875" style="47" customWidth="1"/>
    <col min="3" max="3" width="13.421875" style="7" customWidth="1"/>
    <col min="4" max="4" width="13.140625" style="11" customWidth="1"/>
    <col min="5" max="5" width="18.8515625" style="7" customWidth="1"/>
    <col min="7" max="7" width="19.140625" style="0" bestFit="1" customWidth="1"/>
    <col min="8" max="8" width="14.7109375" style="0" bestFit="1" customWidth="1"/>
    <col min="9" max="9" width="16.140625" style="0" bestFit="1" customWidth="1"/>
    <col min="10" max="10" width="13.57421875" style="0" bestFit="1" customWidth="1"/>
    <col min="11" max="12" width="14.7109375" style="0" bestFit="1" customWidth="1"/>
  </cols>
  <sheetData>
    <row r="1" spans="1:5" ht="15.75">
      <c r="A1" s="56" t="s">
        <v>0</v>
      </c>
      <c r="B1" s="56"/>
      <c r="C1" s="56"/>
      <c r="D1" s="56"/>
      <c r="E1" s="56"/>
    </row>
    <row r="2" spans="1:5" ht="15.75">
      <c r="A2" s="56" t="s">
        <v>69</v>
      </c>
      <c r="B2" s="56"/>
      <c r="C2" s="56"/>
      <c r="D2" s="56"/>
      <c r="E2" s="56"/>
    </row>
    <row r="3" spans="1:5" ht="15.75">
      <c r="A3" s="57" t="s">
        <v>145</v>
      </c>
      <c r="B3" s="57"/>
      <c r="C3" s="57"/>
      <c r="D3" s="57"/>
      <c r="E3" s="57"/>
    </row>
    <row r="4" spans="1:5" ht="15">
      <c r="A4" s="22"/>
      <c r="B4" s="43"/>
      <c r="C4" s="23"/>
      <c r="D4" s="24"/>
      <c r="E4" s="25" t="s">
        <v>1</v>
      </c>
    </row>
    <row r="5" spans="1:5" s="1" customFormat="1" ht="27" customHeight="1">
      <c r="A5" s="58" t="s">
        <v>2</v>
      </c>
      <c r="B5" s="60" t="s">
        <v>124</v>
      </c>
      <c r="C5" s="59" t="s">
        <v>150</v>
      </c>
      <c r="D5" s="59"/>
      <c r="E5" s="59" t="s">
        <v>146</v>
      </c>
    </row>
    <row r="6" spans="1:5" s="1" customFormat="1" ht="27.75" customHeight="1">
      <c r="A6" s="58"/>
      <c r="B6" s="61"/>
      <c r="C6" s="26" t="s">
        <v>67</v>
      </c>
      <c r="D6" s="26" t="s">
        <v>79</v>
      </c>
      <c r="E6" s="59"/>
    </row>
    <row r="7" spans="1:5" s="1" customFormat="1" ht="13.5" customHeight="1">
      <c r="A7" s="27">
        <v>1</v>
      </c>
      <c r="B7" s="44" t="s">
        <v>122</v>
      </c>
      <c r="C7" s="27">
        <v>3</v>
      </c>
      <c r="D7" s="28">
        <v>4</v>
      </c>
      <c r="E7" s="29">
        <v>5</v>
      </c>
    </row>
    <row r="8" spans="1:5" s="1" customFormat="1" ht="37.5" customHeight="1">
      <c r="A8" s="14" t="s">
        <v>143</v>
      </c>
      <c r="B8" s="52" t="s">
        <v>123</v>
      </c>
      <c r="C8" s="30"/>
      <c r="D8" s="31"/>
      <c r="E8" s="32"/>
    </row>
    <row r="9" spans="1:12" s="1" customFormat="1" ht="12.75">
      <c r="A9" s="33" t="s">
        <v>55</v>
      </c>
      <c r="B9" s="49" t="s">
        <v>131</v>
      </c>
      <c r="C9" s="34">
        <f>SUM(C10:C25)</f>
        <v>110747.4</v>
      </c>
      <c r="D9" s="34">
        <f>SUM(D10:D25)</f>
        <v>147042.5</v>
      </c>
      <c r="E9" s="35">
        <f>D9/C9*100</f>
        <v>132.7728687084302</v>
      </c>
      <c r="G9" s="12"/>
      <c r="H9" s="12"/>
      <c r="I9" s="12"/>
      <c r="J9" s="12"/>
      <c r="K9" s="12"/>
      <c r="L9" s="12"/>
    </row>
    <row r="10" spans="1:12" s="1" customFormat="1" ht="12.75">
      <c r="A10" s="15" t="s">
        <v>3</v>
      </c>
      <c r="B10" s="50" t="s">
        <v>132</v>
      </c>
      <c r="C10" s="21">
        <v>52023.9</v>
      </c>
      <c r="D10" s="21">
        <v>61061.2</v>
      </c>
      <c r="E10" s="20">
        <f aca="true" t="shared" si="0" ref="E10:E25">D10/C10*100</f>
        <v>117.3714388963534</v>
      </c>
      <c r="G10" s="12"/>
      <c r="H10" s="12"/>
      <c r="I10" s="12"/>
      <c r="J10" s="12"/>
      <c r="K10" s="12"/>
      <c r="L10" s="12"/>
    </row>
    <row r="11" spans="1:12" s="1" customFormat="1" ht="38.25">
      <c r="A11" s="15" t="s">
        <v>65</v>
      </c>
      <c r="B11" s="50" t="s">
        <v>138</v>
      </c>
      <c r="C11" s="21">
        <v>9767.9</v>
      </c>
      <c r="D11" s="21">
        <v>10945.5</v>
      </c>
      <c r="E11" s="20">
        <f t="shared" si="0"/>
        <v>112.05581547722643</v>
      </c>
      <c r="G11" s="12"/>
      <c r="H11" s="12"/>
      <c r="I11" s="12"/>
      <c r="J11" s="12"/>
      <c r="K11" s="12"/>
      <c r="L11" s="12"/>
    </row>
    <row r="12" spans="1:12" s="2" customFormat="1" ht="25.5">
      <c r="A12" s="36" t="s">
        <v>60</v>
      </c>
      <c r="B12" s="51" t="s">
        <v>139</v>
      </c>
      <c r="C12" s="21">
        <v>6616.9</v>
      </c>
      <c r="D12" s="21">
        <v>27612.5</v>
      </c>
      <c r="E12" s="20" t="s">
        <v>149</v>
      </c>
      <c r="G12" s="13"/>
      <c r="H12" s="13"/>
      <c r="I12" s="13"/>
      <c r="J12" s="13"/>
      <c r="K12" s="13"/>
      <c r="L12" s="13"/>
    </row>
    <row r="13" spans="1:12" s="2" customFormat="1" ht="25.5">
      <c r="A13" s="36" t="s">
        <v>70</v>
      </c>
      <c r="B13" s="51" t="s">
        <v>139</v>
      </c>
      <c r="C13" s="21">
        <v>1427.9</v>
      </c>
      <c r="D13" s="21">
        <v>55.9</v>
      </c>
      <c r="E13" s="20">
        <f t="shared" si="0"/>
        <v>3.91483997478815</v>
      </c>
      <c r="G13" s="13"/>
      <c r="H13" s="13"/>
      <c r="I13" s="13"/>
      <c r="J13" s="13"/>
      <c r="K13" s="13"/>
      <c r="L13" s="13"/>
    </row>
    <row r="14" spans="1:12" s="2" customFormat="1" ht="12.75">
      <c r="A14" s="36" t="s">
        <v>56</v>
      </c>
      <c r="B14" s="51" t="s">
        <v>139</v>
      </c>
      <c r="C14" s="21">
        <v>1257.1</v>
      </c>
      <c r="D14" s="21">
        <v>2628.4</v>
      </c>
      <c r="E14" s="20" t="s">
        <v>149</v>
      </c>
      <c r="G14" s="13"/>
      <c r="H14" s="13"/>
      <c r="I14" s="13"/>
      <c r="J14" s="13"/>
      <c r="K14" s="13"/>
      <c r="L14" s="13"/>
    </row>
    <row r="15" spans="1:12" s="2" customFormat="1" ht="32.25" customHeight="1">
      <c r="A15" s="36" t="s">
        <v>71</v>
      </c>
      <c r="B15" s="51" t="s">
        <v>139</v>
      </c>
      <c r="C15" s="21">
        <v>926.5</v>
      </c>
      <c r="D15" s="21">
        <v>962.8</v>
      </c>
      <c r="E15" s="20">
        <f t="shared" si="0"/>
        <v>103.917970858068</v>
      </c>
      <c r="G15" s="13"/>
      <c r="H15" s="13"/>
      <c r="I15" s="13"/>
      <c r="J15" s="13"/>
      <c r="K15" s="13"/>
      <c r="L15" s="13"/>
    </row>
    <row r="16" spans="1:12" s="2" customFormat="1" ht="16.5" customHeight="1">
      <c r="A16" s="36" t="s">
        <v>72</v>
      </c>
      <c r="B16" s="51" t="s">
        <v>133</v>
      </c>
      <c r="C16" s="21">
        <v>174.2</v>
      </c>
      <c r="D16" s="21">
        <v>212.2</v>
      </c>
      <c r="E16" s="20">
        <f t="shared" si="0"/>
        <v>121.81400688863376</v>
      </c>
      <c r="G16" s="13"/>
      <c r="H16" s="13"/>
      <c r="I16" s="13"/>
      <c r="J16" s="13"/>
      <c r="K16" s="13"/>
      <c r="L16" s="13"/>
    </row>
    <row r="17" spans="1:12" s="1" customFormat="1" ht="12.75">
      <c r="A17" s="15" t="s">
        <v>4</v>
      </c>
      <c r="B17" s="50" t="s">
        <v>133</v>
      </c>
      <c r="C17" s="21">
        <v>118</v>
      </c>
      <c r="D17" s="21">
        <v>133</v>
      </c>
      <c r="E17" s="20">
        <f t="shared" si="0"/>
        <v>112.71186440677967</v>
      </c>
      <c r="G17" s="12"/>
      <c r="H17" s="12"/>
      <c r="I17" s="12"/>
      <c r="J17" s="12"/>
      <c r="K17" s="12"/>
      <c r="L17" s="12"/>
    </row>
    <row r="18" spans="1:12" s="1" customFormat="1" ht="15" customHeight="1">
      <c r="A18" s="16" t="s">
        <v>73</v>
      </c>
      <c r="B18" s="26" t="s">
        <v>133</v>
      </c>
      <c r="C18" s="21">
        <v>2333.3</v>
      </c>
      <c r="D18" s="21">
        <v>2477.4</v>
      </c>
      <c r="E18" s="20">
        <f t="shared" si="0"/>
        <v>106.17580251146444</v>
      </c>
      <c r="G18" s="12"/>
      <c r="H18" s="12"/>
      <c r="I18" s="12"/>
      <c r="J18" s="12"/>
      <c r="K18" s="12"/>
      <c r="L18" s="12"/>
    </row>
    <row r="19" spans="1:12" s="1" customFormat="1" ht="12.75">
      <c r="A19" s="15" t="s">
        <v>74</v>
      </c>
      <c r="B19" s="50" t="s">
        <v>134</v>
      </c>
      <c r="C19" s="21">
        <v>673.5</v>
      </c>
      <c r="D19" s="21">
        <v>881.1</v>
      </c>
      <c r="E19" s="20">
        <f t="shared" si="0"/>
        <v>130.8240534521158</v>
      </c>
      <c r="G19" s="12"/>
      <c r="H19" s="12"/>
      <c r="I19" s="12"/>
      <c r="J19" s="12"/>
      <c r="K19" s="12"/>
      <c r="L19" s="12"/>
    </row>
    <row r="20" spans="1:12" s="1" customFormat="1" ht="25.5">
      <c r="A20" s="15" t="s">
        <v>61</v>
      </c>
      <c r="B20" s="50" t="s">
        <v>140</v>
      </c>
      <c r="C20" s="21">
        <v>22539.4</v>
      </c>
      <c r="D20" s="21">
        <v>22592.1</v>
      </c>
      <c r="E20" s="20">
        <f t="shared" si="0"/>
        <v>100.23381279004764</v>
      </c>
      <c r="G20" s="12"/>
      <c r="H20" s="12"/>
      <c r="I20" s="12"/>
      <c r="J20" s="12"/>
      <c r="K20" s="12"/>
      <c r="L20" s="12"/>
    </row>
    <row r="21" spans="1:12" s="1" customFormat="1" ht="12.75">
      <c r="A21" s="15" t="s">
        <v>5</v>
      </c>
      <c r="B21" s="50" t="s">
        <v>141</v>
      </c>
      <c r="C21" s="21">
        <v>1926.3</v>
      </c>
      <c r="D21" s="21">
        <v>5163.3</v>
      </c>
      <c r="E21" s="20" t="s">
        <v>149</v>
      </c>
      <c r="G21" s="12"/>
      <c r="H21" s="12"/>
      <c r="I21" s="12"/>
      <c r="J21" s="12"/>
      <c r="K21" s="12"/>
      <c r="L21" s="12"/>
    </row>
    <row r="22" spans="1:12" s="1" customFormat="1" ht="25.5">
      <c r="A22" s="17" t="s">
        <v>6</v>
      </c>
      <c r="B22" s="52" t="s">
        <v>135</v>
      </c>
      <c r="C22" s="21">
        <v>7935</v>
      </c>
      <c r="D22" s="21">
        <v>7687.1</v>
      </c>
      <c r="E22" s="20">
        <f t="shared" si="0"/>
        <v>96.87586641461878</v>
      </c>
      <c r="G22" s="12"/>
      <c r="H22" s="12"/>
      <c r="I22" s="12"/>
      <c r="J22" s="12"/>
      <c r="K22" s="12"/>
      <c r="L22" s="12"/>
    </row>
    <row r="23" spans="1:12" s="1" customFormat="1" ht="25.5">
      <c r="A23" s="17" t="s">
        <v>48</v>
      </c>
      <c r="B23" s="52" t="s">
        <v>142</v>
      </c>
      <c r="C23" s="21">
        <v>421.9</v>
      </c>
      <c r="D23" s="21">
        <v>2083.2</v>
      </c>
      <c r="E23" s="20" t="s">
        <v>149</v>
      </c>
      <c r="G23" s="12"/>
      <c r="H23" s="12"/>
      <c r="I23" s="12"/>
      <c r="J23" s="12"/>
      <c r="K23" s="12"/>
      <c r="L23" s="12"/>
    </row>
    <row r="24" spans="1:12" s="1" customFormat="1" ht="12.75">
      <c r="A24" s="17" t="s">
        <v>7</v>
      </c>
      <c r="B24" s="52" t="s">
        <v>136</v>
      </c>
      <c r="C24" s="21">
        <v>1606.2</v>
      </c>
      <c r="D24" s="21">
        <v>1844.7</v>
      </c>
      <c r="E24" s="20" t="s">
        <v>149</v>
      </c>
      <c r="G24" s="12"/>
      <c r="H24" s="12"/>
      <c r="I24" s="12"/>
      <c r="J24" s="12"/>
      <c r="K24" s="12"/>
      <c r="L24" s="12"/>
    </row>
    <row r="25" spans="1:12" s="1" customFormat="1" ht="12.75">
      <c r="A25" s="17" t="s">
        <v>62</v>
      </c>
      <c r="B25" s="52" t="s">
        <v>137</v>
      </c>
      <c r="C25" s="21">
        <v>999.4</v>
      </c>
      <c r="D25" s="21">
        <v>702.1</v>
      </c>
      <c r="E25" s="20">
        <f t="shared" si="0"/>
        <v>70.25215129077446</v>
      </c>
      <c r="G25" s="12"/>
      <c r="H25" s="12"/>
      <c r="I25" s="12"/>
      <c r="J25" s="12"/>
      <c r="K25" s="12"/>
      <c r="L25" s="12"/>
    </row>
    <row r="26" spans="1:12" s="1" customFormat="1" ht="12.75">
      <c r="A26" s="33" t="s">
        <v>54</v>
      </c>
      <c r="B26" s="49" t="s">
        <v>130</v>
      </c>
      <c r="C26" s="34">
        <f>C27+C32+C34+C35+C36+C33</f>
        <v>401875.50000000006</v>
      </c>
      <c r="D26" s="34">
        <f>D27+D32+D34+D35+D36+D33</f>
        <v>440529.39999999997</v>
      </c>
      <c r="E26" s="35">
        <f>D26/C26*100</f>
        <v>109.618376835612</v>
      </c>
      <c r="G26" s="12"/>
      <c r="H26" s="12"/>
      <c r="I26" s="12"/>
      <c r="J26" s="12"/>
      <c r="K26" s="12"/>
      <c r="L26" s="12"/>
    </row>
    <row r="27" spans="1:12" s="1" customFormat="1" ht="38.25">
      <c r="A27" s="16" t="s">
        <v>53</v>
      </c>
      <c r="B27" s="26" t="s">
        <v>126</v>
      </c>
      <c r="C27" s="37">
        <f>SUM(C28:C31)</f>
        <v>401838.9</v>
      </c>
      <c r="D27" s="37">
        <f>SUM(D28:D31)</f>
        <v>440532.6</v>
      </c>
      <c r="E27" s="20">
        <f>D27/C27*100</f>
        <v>109.62915735634353</v>
      </c>
      <c r="G27" s="12"/>
      <c r="H27" s="12"/>
      <c r="I27" s="12"/>
      <c r="J27" s="12"/>
      <c r="K27" s="12"/>
      <c r="L27" s="12"/>
    </row>
    <row r="28" spans="1:12" s="1" customFormat="1" ht="25.5">
      <c r="A28" s="17" t="s">
        <v>8</v>
      </c>
      <c r="B28" s="52" t="s">
        <v>126</v>
      </c>
      <c r="C28" s="21">
        <v>141790.6</v>
      </c>
      <c r="D28" s="21">
        <v>161464.5</v>
      </c>
      <c r="E28" s="20">
        <f aca="true" t="shared" si="1" ref="E28:E35">D28/C28*100</f>
        <v>113.87532036679443</v>
      </c>
      <c r="G28" s="12"/>
      <c r="H28" s="12"/>
      <c r="I28" s="12"/>
      <c r="J28" s="12"/>
      <c r="K28" s="12"/>
      <c r="L28" s="12"/>
    </row>
    <row r="29" spans="1:12" s="1" customFormat="1" ht="25.5">
      <c r="A29" s="17" t="s">
        <v>63</v>
      </c>
      <c r="B29" s="52" t="s">
        <v>126</v>
      </c>
      <c r="C29" s="21">
        <v>18310</v>
      </c>
      <c r="D29" s="21">
        <v>16784.8</v>
      </c>
      <c r="E29" s="20">
        <f t="shared" si="1"/>
        <v>91.67012561441835</v>
      </c>
      <c r="G29" s="12"/>
      <c r="H29" s="12"/>
      <c r="I29" s="12"/>
      <c r="J29" s="12"/>
      <c r="K29" s="12"/>
      <c r="L29" s="12"/>
    </row>
    <row r="30" spans="1:12" s="1" customFormat="1" ht="25.5">
      <c r="A30" s="17" t="s">
        <v>64</v>
      </c>
      <c r="B30" s="52" t="s">
        <v>126</v>
      </c>
      <c r="C30" s="21">
        <v>232248.3</v>
      </c>
      <c r="D30" s="21">
        <v>253076.9</v>
      </c>
      <c r="E30" s="20">
        <f t="shared" si="1"/>
        <v>108.96824648447374</v>
      </c>
      <c r="G30" s="12"/>
      <c r="H30" s="12"/>
      <c r="I30" s="12"/>
      <c r="J30" s="12"/>
      <c r="K30" s="12"/>
      <c r="L30" s="12"/>
    </row>
    <row r="31" spans="1:12" s="1" customFormat="1" ht="12.75">
      <c r="A31" s="17" t="s">
        <v>9</v>
      </c>
      <c r="B31" s="52" t="s">
        <v>126</v>
      </c>
      <c r="C31" s="21">
        <v>9490</v>
      </c>
      <c r="D31" s="21">
        <v>9206.4</v>
      </c>
      <c r="E31" s="20">
        <f t="shared" si="1"/>
        <v>97.01159114857745</v>
      </c>
      <c r="G31" s="12"/>
      <c r="H31" s="12"/>
      <c r="I31" s="12"/>
      <c r="J31" s="12"/>
      <c r="K31" s="12"/>
      <c r="L31" s="12"/>
    </row>
    <row r="32" spans="1:12" s="1" customFormat="1" ht="38.25">
      <c r="A32" s="16" t="s">
        <v>49</v>
      </c>
      <c r="B32" s="26"/>
      <c r="C32" s="21"/>
      <c r="D32" s="21"/>
      <c r="E32" s="20" t="e">
        <f t="shared" si="1"/>
        <v>#DIV/0!</v>
      </c>
      <c r="H32" s="12"/>
      <c r="I32" s="12"/>
      <c r="J32" s="12"/>
      <c r="K32" s="12"/>
      <c r="L32" s="12"/>
    </row>
    <row r="33" spans="1:12" s="1" customFormat="1" ht="25.5">
      <c r="A33" s="16" t="s">
        <v>50</v>
      </c>
      <c r="B33" s="26"/>
      <c r="C33" s="21"/>
      <c r="D33" s="21"/>
      <c r="E33" s="20" t="e">
        <f t="shared" si="1"/>
        <v>#DIV/0!</v>
      </c>
      <c r="G33" s="12"/>
      <c r="H33" s="12"/>
      <c r="I33" s="12"/>
      <c r="J33" s="12"/>
      <c r="K33" s="12"/>
      <c r="L33" s="12"/>
    </row>
    <row r="34" spans="1:12" s="1" customFormat="1" ht="12.75">
      <c r="A34" s="16" t="s">
        <v>51</v>
      </c>
      <c r="B34" s="26" t="s">
        <v>129</v>
      </c>
      <c r="C34" s="21">
        <v>76.4</v>
      </c>
      <c r="D34" s="21">
        <v>63.6</v>
      </c>
      <c r="E34" s="20">
        <f t="shared" si="1"/>
        <v>83.24607329842931</v>
      </c>
      <c r="G34" s="12"/>
      <c r="H34" s="12"/>
      <c r="I34" s="12"/>
      <c r="J34" s="12"/>
      <c r="K34" s="12"/>
      <c r="L34" s="12"/>
    </row>
    <row r="35" spans="1:12" s="1" customFormat="1" ht="63.75">
      <c r="A35" s="16" t="s">
        <v>66</v>
      </c>
      <c r="B35" s="26" t="s">
        <v>127</v>
      </c>
      <c r="C35" s="21"/>
      <c r="D35" s="21"/>
      <c r="E35" s="20" t="e">
        <f t="shared" si="1"/>
        <v>#DIV/0!</v>
      </c>
      <c r="G35" s="12"/>
      <c r="H35" s="12"/>
      <c r="I35" s="12"/>
      <c r="J35" s="12"/>
      <c r="K35" s="12"/>
      <c r="L35" s="12"/>
    </row>
    <row r="36" spans="1:12" s="1" customFormat="1" ht="38.25">
      <c r="A36" s="16" t="s">
        <v>52</v>
      </c>
      <c r="B36" s="26" t="s">
        <v>128</v>
      </c>
      <c r="C36" s="21">
        <v>-39.8</v>
      </c>
      <c r="D36" s="21">
        <v>-66.8</v>
      </c>
      <c r="E36" s="20"/>
      <c r="G36" s="12"/>
      <c r="H36" s="12"/>
      <c r="I36" s="12"/>
      <c r="J36" s="12"/>
      <c r="K36" s="12"/>
      <c r="L36" s="12"/>
    </row>
    <row r="37" spans="1:12" s="1" customFormat="1" ht="12.75">
      <c r="A37" s="14" t="s">
        <v>10</v>
      </c>
      <c r="B37" s="48"/>
      <c r="C37" s="38">
        <f>C9+C26</f>
        <v>512622.9</v>
      </c>
      <c r="D37" s="38">
        <f>D9+D26</f>
        <v>587571.8999999999</v>
      </c>
      <c r="E37" s="35">
        <f>D37/C37*100</f>
        <v>114.62068900940629</v>
      </c>
      <c r="G37" s="12"/>
      <c r="H37" s="12"/>
      <c r="I37" s="12"/>
      <c r="J37" s="12"/>
      <c r="K37" s="12"/>
      <c r="L37" s="12"/>
    </row>
    <row r="38" spans="1:12" s="1" customFormat="1" ht="12.75">
      <c r="A38" s="14"/>
      <c r="B38" s="48"/>
      <c r="C38" s="38"/>
      <c r="D38" s="38"/>
      <c r="E38" s="35"/>
      <c r="G38" s="12"/>
      <c r="H38" s="12"/>
      <c r="I38" s="12"/>
      <c r="J38" s="12"/>
      <c r="K38" s="12"/>
      <c r="L38" s="12"/>
    </row>
    <row r="39" spans="1:12" s="1" customFormat="1" ht="38.25">
      <c r="A39" s="14" t="s">
        <v>144</v>
      </c>
      <c r="B39" s="48" t="s">
        <v>125</v>
      </c>
      <c r="C39" s="38"/>
      <c r="D39" s="38"/>
      <c r="E39" s="35"/>
      <c r="G39" s="12"/>
      <c r="H39" s="12"/>
      <c r="I39" s="12"/>
      <c r="J39" s="12"/>
      <c r="K39" s="12"/>
      <c r="L39" s="12"/>
    </row>
    <row r="40" spans="1:12" s="1" customFormat="1" ht="12.75">
      <c r="A40" s="14" t="s">
        <v>11</v>
      </c>
      <c r="B40" s="48" t="s">
        <v>81</v>
      </c>
      <c r="C40" s="34">
        <f>SUM(C41:C47)</f>
        <v>44790.6</v>
      </c>
      <c r="D40" s="34">
        <f>SUM(D41:D47)</f>
        <v>48794.1</v>
      </c>
      <c r="E40" s="35">
        <f>D40/C40*100</f>
        <v>108.93825936692075</v>
      </c>
      <c r="G40" s="12"/>
      <c r="H40" s="12"/>
      <c r="I40" s="12"/>
      <c r="J40" s="12"/>
      <c r="K40" s="12"/>
      <c r="L40" s="12"/>
    </row>
    <row r="41" spans="1:12" s="1" customFormat="1" ht="37.5" customHeight="1">
      <c r="A41" s="39" t="s">
        <v>12</v>
      </c>
      <c r="B41" s="53" t="s">
        <v>82</v>
      </c>
      <c r="C41" s="21">
        <v>3890.5</v>
      </c>
      <c r="D41" s="21">
        <v>1009.8</v>
      </c>
      <c r="E41" s="20">
        <f>D41/C41*100</f>
        <v>25.955532707878167</v>
      </c>
      <c r="G41" s="12"/>
      <c r="H41" s="12"/>
      <c r="I41" s="12"/>
      <c r="J41" s="12"/>
      <c r="K41" s="12"/>
      <c r="L41" s="12"/>
    </row>
    <row r="42" spans="1:12" s="1" customFormat="1" ht="38.25">
      <c r="A42" s="39" t="s">
        <v>13</v>
      </c>
      <c r="B42" s="53" t="s">
        <v>83</v>
      </c>
      <c r="C42" s="21">
        <v>1321.4</v>
      </c>
      <c r="D42" s="21">
        <v>1273.4</v>
      </c>
      <c r="E42" s="20">
        <f>D42/C42*100</f>
        <v>96.36748902678977</v>
      </c>
      <c r="G42" s="12"/>
      <c r="H42" s="12"/>
      <c r="I42" s="12"/>
      <c r="J42" s="12"/>
      <c r="K42" s="12"/>
      <c r="L42" s="12"/>
    </row>
    <row r="43" spans="1:12" s="1" customFormat="1" ht="38.25">
      <c r="A43" s="39" t="s">
        <v>14</v>
      </c>
      <c r="B43" s="53" t="s">
        <v>84</v>
      </c>
      <c r="C43" s="21">
        <v>32234.4</v>
      </c>
      <c r="D43" s="21">
        <v>37077.6</v>
      </c>
      <c r="E43" s="20">
        <f>D43/C43*100</f>
        <v>115.02494229766955</v>
      </c>
      <c r="G43" s="12"/>
      <c r="H43" s="12"/>
      <c r="I43" s="12"/>
      <c r="J43" s="12"/>
      <c r="K43" s="12"/>
      <c r="L43" s="12"/>
    </row>
    <row r="44" spans="1:12" s="1" customFormat="1" ht="12.75">
      <c r="A44" s="39" t="s">
        <v>148</v>
      </c>
      <c r="B44" s="53" t="s">
        <v>147</v>
      </c>
      <c r="C44" s="21">
        <v>0</v>
      </c>
      <c r="D44" s="21">
        <v>0</v>
      </c>
      <c r="E44" s="20" t="e">
        <f aca="true" t="shared" si="2" ref="E44:E49">D44/C44*100</f>
        <v>#DIV/0!</v>
      </c>
      <c r="G44" s="12"/>
      <c r="H44" s="12"/>
      <c r="I44" s="12"/>
      <c r="J44" s="12"/>
      <c r="K44" s="12"/>
      <c r="L44" s="12"/>
    </row>
    <row r="45" spans="1:12" s="1" customFormat="1" ht="38.25">
      <c r="A45" s="39" t="s">
        <v>15</v>
      </c>
      <c r="B45" s="53" t="s">
        <v>85</v>
      </c>
      <c r="C45" s="21">
        <v>2490.1</v>
      </c>
      <c r="D45" s="21">
        <v>5659</v>
      </c>
      <c r="E45" s="20" t="s">
        <v>149</v>
      </c>
      <c r="G45" s="12"/>
      <c r="H45" s="12"/>
      <c r="I45" s="12"/>
      <c r="J45" s="12"/>
      <c r="K45" s="12"/>
      <c r="L45" s="12"/>
    </row>
    <row r="46" spans="1:12" s="1" customFormat="1" ht="19.5" customHeight="1">
      <c r="A46" s="39" t="s">
        <v>16</v>
      </c>
      <c r="B46" s="53" t="s">
        <v>86</v>
      </c>
      <c r="C46" s="21">
        <v>2452.5</v>
      </c>
      <c r="D46" s="21">
        <v>0</v>
      </c>
      <c r="E46" s="20">
        <f t="shared" si="2"/>
        <v>0</v>
      </c>
      <c r="G46" s="12"/>
      <c r="H46" s="12"/>
      <c r="I46" s="12"/>
      <c r="J46" s="12"/>
      <c r="K46" s="12"/>
      <c r="L46" s="12"/>
    </row>
    <row r="47" spans="1:12" s="1" customFormat="1" ht="12.75">
      <c r="A47" s="39" t="s">
        <v>17</v>
      </c>
      <c r="B47" s="53" t="s">
        <v>87</v>
      </c>
      <c r="C47" s="21">
        <v>2401.7</v>
      </c>
      <c r="D47" s="21">
        <v>3774.3</v>
      </c>
      <c r="E47" s="20">
        <f t="shared" si="2"/>
        <v>157.1511845775909</v>
      </c>
      <c r="G47" s="12"/>
      <c r="H47" s="12"/>
      <c r="I47" s="12"/>
      <c r="J47" s="12"/>
      <c r="K47" s="12"/>
      <c r="L47" s="12"/>
    </row>
    <row r="48" spans="1:12" s="1" customFormat="1" ht="12.75">
      <c r="A48" s="14" t="s">
        <v>18</v>
      </c>
      <c r="B48" s="48" t="s">
        <v>88</v>
      </c>
      <c r="C48" s="34">
        <f>C49</f>
        <v>0</v>
      </c>
      <c r="D48" s="34">
        <f>D49</f>
        <v>236.5</v>
      </c>
      <c r="E48" s="20" t="e">
        <f t="shared" si="2"/>
        <v>#DIV/0!</v>
      </c>
      <c r="G48" s="12"/>
      <c r="H48" s="12"/>
      <c r="I48" s="12"/>
      <c r="J48" s="12"/>
      <c r="K48" s="12"/>
      <c r="L48" s="12"/>
    </row>
    <row r="49" spans="1:12" s="1" customFormat="1" ht="15" customHeight="1">
      <c r="A49" s="19" t="s">
        <v>19</v>
      </c>
      <c r="B49" s="54" t="s">
        <v>89</v>
      </c>
      <c r="C49" s="21">
        <v>0</v>
      </c>
      <c r="D49" s="21">
        <v>236.5</v>
      </c>
      <c r="E49" s="20" t="e">
        <f t="shared" si="2"/>
        <v>#DIV/0!</v>
      </c>
      <c r="G49" s="12"/>
      <c r="H49" s="12"/>
      <c r="I49" s="12"/>
      <c r="J49" s="12"/>
      <c r="K49" s="12"/>
      <c r="L49" s="12"/>
    </row>
    <row r="50" spans="1:12" s="1" customFormat="1" ht="25.5">
      <c r="A50" s="14" t="s">
        <v>20</v>
      </c>
      <c r="B50" s="48" t="s">
        <v>90</v>
      </c>
      <c r="C50" s="34">
        <f>SUM(C51:C52)</f>
        <v>2304.3</v>
      </c>
      <c r="D50" s="34">
        <f>SUM(D51:D52)</f>
        <v>3584</v>
      </c>
      <c r="E50" s="35">
        <f>D50/C50*100</f>
        <v>155.53530356290412</v>
      </c>
      <c r="G50" s="12"/>
      <c r="H50" s="12"/>
      <c r="I50" s="12"/>
      <c r="J50" s="12"/>
      <c r="K50" s="12"/>
      <c r="L50" s="12"/>
    </row>
    <row r="51" spans="1:12" s="1" customFormat="1" ht="12.75">
      <c r="A51" s="19" t="s">
        <v>77</v>
      </c>
      <c r="B51" s="54" t="s">
        <v>91</v>
      </c>
      <c r="C51" s="42">
        <v>2131.9</v>
      </c>
      <c r="D51" s="21">
        <v>373.3</v>
      </c>
      <c r="E51" s="20">
        <f>D51/C51*100</f>
        <v>17.510202167081008</v>
      </c>
      <c r="G51" s="12"/>
      <c r="H51" s="12"/>
      <c r="I51" s="12"/>
      <c r="J51" s="12"/>
      <c r="K51" s="12"/>
      <c r="L51" s="12"/>
    </row>
    <row r="52" spans="1:12" s="1" customFormat="1" ht="38.25">
      <c r="A52" s="19" t="s">
        <v>78</v>
      </c>
      <c r="B52" s="54" t="s">
        <v>92</v>
      </c>
      <c r="C52" s="42">
        <v>172.4</v>
      </c>
      <c r="D52" s="21">
        <v>3210.7</v>
      </c>
      <c r="E52" s="20">
        <f>D52/C52*100</f>
        <v>1862.3549883990715</v>
      </c>
      <c r="G52" s="12"/>
      <c r="H52" s="12"/>
      <c r="I52" s="12"/>
      <c r="J52" s="12"/>
      <c r="K52" s="12"/>
      <c r="L52" s="12"/>
    </row>
    <row r="53" spans="1:12" s="1" customFormat="1" ht="12.75">
      <c r="A53" s="40" t="s">
        <v>21</v>
      </c>
      <c r="B53" s="55" t="s">
        <v>93</v>
      </c>
      <c r="C53" s="34">
        <f>SUM(C54:C61)</f>
        <v>11286.4</v>
      </c>
      <c r="D53" s="34">
        <f>SUM(D54:D61)</f>
        <v>15524.500000000002</v>
      </c>
      <c r="E53" s="35">
        <f>D53/C53*100</f>
        <v>137.55050326056138</v>
      </c>
      <c r="G53" s="12"/>
      <c r="H53" s="12"/>
      <c r="I53" s="12"/>
      <c r="J53" s="12"/>
      <c r="K53" s="12"/>
      <c r="L53" s="12"/>
    </row>
    <row r="54" spans="1:12" s="1" customFormat="1" ht="12.75">
      <c r="A54" s="19" t="s">
        <v>22</v>
      </c>
      <c r="B54" s="54" t="s">
        <v>94</v>
      </c>
      <c r="C54" s="21">
        <v>8.5</v>
      </c>
      <c r="D54" s="21">
        <v>0</v>
      </c>
      <c r="E54" s="20">
        <f>D54/C54*100</f>
        <v>0</v>
      </c>
      <c r="G54" s="12"/>
      <c r="H54" s="12"/>
      <c r="I54" s="12"/>
      <c r="J54" s="12"/>
      <c r="K54" s="12"/>
      <c r="L54" s="12"/>
    </row>
    <row r="55" spans="1:12" s="1" customFormat="1" ht="12.75" hidden="1">
      <c r="A55" s="19" t="s">
        <v>23</v>
      </c>
      <c r="B55" s="54"/>
      <c r="C55" s="21"/>
      <c r="D55" s="21">
        <v>0</v>
      </c>
      <c r="E55" s="20" t="e">
        <f aca="true" t="shared" si="3" ref="E55:E63">D55/C55*100</f>
        <v>#DIV/0!</v>
      </c>
      <c r="G55" s="12"/>
      <c r="H55" s="12"/>
      <c r="I55" s="12"/>
      <c r="J55" s="12"/>
      <c r="K55" s="12"/>
      <c r="L55" s="12"/>
    </row>
    <row r="56" spans="1:12" s="1" customFormat="1" ht="12.75" hidden="1">
      <c r="A56" s="19" t="s">
        <v>24</v>
      </c>
      <c r="B56" s="54"/>
      <c r="C56" s="21"/>
      <c r="D56" s="21">
        <v>0</v>
      </c>
      <c r="E56" s="20" t="e">
        <f t="shared" si="3"/>
        <v>#DIV/0!</v>
      </c>
      <c r="G56" s="12"/>
      <c r="H56" s="12"/>
      <c r="I56" s="12"/>
      <c r="J56" s="12"/>
      <c r="K56" s="12"/>
      <c r="L56" s="12"/>
    </row>
    <row r="57" spans="1:12" s="1" customFormat="1" ht="12.75">
      <c r="A57" s="19" t="s">
        <v>75</v>
      </c>
      <c r="B57" s="54" t="s">
        <v>95</v>
      </c>
      <c r="C57" s="21">
        <v>2141</v>
      </c>
      <c r="D57" s="21">
        <v>3335.2</v>
      </c>
      <c r="E57" s="20">
        <f t="shared" si="3"/>
        <v>155.77767398411956</v>
      </c>
      <c r="G57" s="12"/>
      <c r="H57" s="12"/>
      <c r="I57" s="12"/>
      <c r="J57" s="12"/>
      <c r="K57" s="12"/>
      <c r="L57" s="12"/>
    </row>
    <row r="58" spans="1:12" s="1" customFormat="1" ht="12.75">
      <c r="A58" s="19" t="s">
        <v>80</v>
      </c>
      <c r="B58" s="54" t="s">
        <v>96</v>
      </c>
      <c r="C58" s="21">
        <v>0</v>
      </c>
      <c r="D58" s="21">
        <v>0</v>
      </c>
      <c r="E58" s="20" t="e">
        <f t="shared" si="3"/>
        <v>#DIV/0!</v>
      </c>
      <c r="G58" s="12"/>
      <c r="H58" s="12"/>
      <c r="I58" s="12"/>
      <c r="J58" s="12"/>
      <c r="K58" s="12"/>
      <c r="L58" s="12"/>
    </row>
    <row r="59" spans="1:12" s="1" customFormat="1" ht="12.75">
      <c r="A59" s="19" t="s">
        <v>25</v>
      </c>
      <c r="B59" s="54" t="s">
        <v>97</v>
      </c>
      <c r="C59" s="21">
        <v>9136.9</v>
      </c>
      <c r="D59" s="21">
        <v>12124.7</v>
      </c>
      <c r="E59" s="20">
        <f t="shared" si="3"/>
        <v>132.70036883406846</v>
      </c>
      <c r="G59" s="12"/>
      <c r="H59" s="12"/>
      <c r="I59" s="12"/>
      <c r="J59" s="12"/>
      <c r="K59" s="12"/>
      <c r="L59" s="12"/>
    </row>
    <row r="60" spans="1:12" s="1" customFormat="1" ht="8.25" customHeight="1" hidden="1">
      <c r="A60" s="19" t="s">
        <v>57</v>
      </c>
      <c r="B60" s="54"/>
      <c r="C60" s="21"/>
      <c r="D60" s="21">
        <v>0</v>
      </c>
      <c r="E60" s="20" t="e">
        <f t="shared" si="3"/>
        <v>#DIV/0!</v>
      </c>
      <c r="G60" s="12"/>
      <c r="H60" s="12"/>
      <c r="I60" s="12"/>
      <c r="J60" s="12"/>
      <c r="K60" s="12"/>
      <c r="L60" s="12"/>
    </row>
    <row r="61" spans="1:12" s="1" customFormat="1" ht="12.75">
      <c r="A61" s="19" t="s">
        <v>26</v>
      </c>
      <c r="B61" s="54" t="s">
        <v>98</v>
      </c>
      <c r="C61" s="21">
        <v>0</v>
      </c>
      <c r="D61" s="21">
        <v>64.6</v>
      </c>
      <c r="E61" s="20" t="e">
        <f t="shared" si="3"/>
        <v>#DIV/0!</v>
      </c>
      <c r="G61" s="12"/>
      <c r="H61" s="12"/>
      <c r="I61" s="12"/>
      <c r="J61" s="12"/>
      <c r="K61" s="12"/>
      <c r="L61" s="12"/>
    </row>
    <row r="62" spans="1:12" s="1" customFormat="1" ht="12.75">
      <c r="A62" s="40" t="s">
        <v>27</v>
      </c>
      <c r="B62" s="55" t="s">
        <v>99</v>
      </c>
      <c r="C62" s="34">
        <f>SUM(C63:C65)</f>
        <v>48645.399999999994</v>
      </c>
      <c r="D62" s="34">
        <f>SUM(D63:D65)</f>
        <v>64249.899999999994</v>
      </c>
      <c r="E62" s="20" t="s">
        <v>149</v>
      </c>
      <c r="G62" s="12"/>
      <c r="H62" s="12"/>
      <c r="I62" s="12"/>
      <c r="J62" s="12"/>
      <c r="K62" s="12"/>
      <c r="L62" s="12"/>
    </row>
    <row r="63" spans="1:12" s="1" customFormat="1" ht="12.75">
      <c r="A63" s="19" t="s">
        <v>28</v>
      </c>
      <c r="B63" s="54" t="s">
        <v>100</v>
      </c>
      <c r="C63" s="21">
        <v>7358</v>
      </c>
      <c r="D63" s="21">
        <v>2304.7</v>
      </c>
      <c r="E63" s="20">
        <f t="shared" si="3"/>
        <v>31.322370209296004</v>
      </c>
      <c r="G63" s="12"/>
      <c r="H63" s="12"/>
      <c r="I63" s="12"/>
      <c r="J63" s="12"/>
      <c r="K63" s="12"/>
      <c r="L63" s="12"/>
    </row>
    <row r="64" spans="1:12" s="1" customFormat="1" ht="12.75">
      <c r="A64" s="19" t="s">
        <v>29</v>
      </c>
      <c r="B64" s="54" t="s">
        <v>101</v>
      </c>
      <c r="C64" s="21">
        <v>38390.7</v>
      </c>
      <c r="D64" s="21">
        <v>54862.2</v>
      </c>
      <c r="E64" s="20"/>
      <c r="G64" s="12"/>
      <c r="H64" s="12"/>
      <c r="I64" s="12"/>
      <c r="J64" s="12"/>
      <c r="K64" s="12"/>
      <c r="L64" s="12"/>
    </row>
    <row r="65" spans="1:12" s="1" customFormat="1" ht="12.75">
      <c r="A65" s="19" t="s">
        <v>30</v>
      </c>
      <c r="B65" s="54" t="s">
        <v>102</v>
      </c>
      <c r="C65" s="21">
        <v>2896.7</v>
      </c>
      <c r="D65" s="21">
        <v>7083</v>
      </c>
      <c r="E65" s="20"/>
      <c r="G65" s="12"/>
      <c r="H65" s="12"/>
      <c r="I65" s="12"/>
      <c r="J65" s="12"/>
      <c r="K65" s="12"/>
      <c r="L65" s="12"/>
    </row>
    <row r="66" spans="1:12" s="1" customFormat="1" ht="12.75">
      <c r="A66" s="40" t="s">
        <v>31</v>
      </c>
      <c r="B66" s="55" t="s">
        <v>103</v>
      </c>
      <c r="C66" s="34">
        <f>SUM(C67:C71)</f>
        <v>266571.60000000003</v>
      </c>
      <c r="D66" s="34">
        <f>SUM(D67:D71)</f>
        <v>315556.8</v>
      </c>
      <c r="E66" s="35">
        <f aca="true" t="shared" si="4" ref="E66:E79">D66/C66*100</f>
        <v>118.37600104437229</v>
      </c>
      <c r="G66" s="12"/>
      <c r="H66" s="12"/>
      <c r="I66" s="12"/>
      <c r="J66" s="12"/>
      <c r="K66" s="12"/>
      <c r="L66" s="12"/>
    </row>
    <row r="67" spans="1:12" s="1" customFormat="1" ht="12.75">
      <c r="A67" s="19" t="s">
        <v>32</v>
      </c>
      <c r="B67" s="54" t="s">
        <v>104</v>
      </c>
      <c r="C67" s="21">
        <v>76168.7</v>
      </c>
      <c r="D67" s="21">
        <v>88835.1</v>
      </c>
      <c r="E67" s="20">
        <f t="shared" si="4"/>
        <v>116.62940289121386</v>
      </c>
      <c r="G67" s="12"/>
      <c r="H67" s="12"/>
      <c r="I67" s="12"/>
      <c r="J67" s="12"/>
      <c r="K67" s="12"/>
      <c r="L67" s="12"/>
    </row>
    <row r="68" spans="1:12" s="1" customFormat="1" ht="12.75">
      <c r="A68" s="19" t="s">
        <v>33</v>
      </c>
      <c r="B68" s="54" t="s">
        <v>105</v>
      </c>
      <c r="C68" s="21">
        <v>148050.2</v>
      </c>
      <c r="D68" s="21">
        <v>173513.9</v>
      </c>
      <c r="E68" s="20">
        <f t="shared" si="4"/>
        <v>117.19936886272357</v>
      </c>
      <c r="G68" s="12"/>
      <c r="H68" s="12"/>
      <c r="I68" s="12"/>
      <c r="J68" s="12"/>
      <c r="K68" s="12"/>
      <c r="L68" s="12"/>
    </row>
    <row r="69" spans="1:12" s="1" customFormat="1" ht="12.75">
      <c r="A69" s="19" t="s">
        <v>58</v>
      </c>
      <c r="B69" s="54" t="s">
        <v>106</v>
      </c>
      <c r="C69" s="21">
        <v>24352.3</v>
      </c>
      <c r="D69" s="21">
        <v>30979.6</v>
      </c>
      <c r="E69" s="20">
        <f t="shared" si="4"/>
        <v>127.21426723553833</v>
      </c>
      <c r="G69" s="12"/>
      <c r="H69" s="12"/>
      <c r="I69" s="12"/>
      <c r="J69" s="12"/>
      <c r="K69" s="12"/>
      <c r="L69" s="12"/>
    </row>
    <row r="70" spans="1:12" s="1" customFormat="1" ht="12.75">
      <c r="A70" s="19" t="s">
        <v>59</v>
      </c>
      <c r="B70" s="54" t="s">
        <v>107</v>
      </c>
      <c r="C70" s="21">
        <v>693</v>
      </c>
      <c r="D70" s="21">
        <v>959.9</v>
      </c>
      <c r="E70" s="20">
        <f t="shared" si="4"/>
        <v>138.5137085137085</v>
      </c>
      <c r="G70" s="12"/>
      <c r="H70" s="12"/>
      <c r="I70" s="12"/>
      <c r="J70" s="12"/>
      <c r="K70" s="12"/>
      <c r="L70" s="12"/>
    </row>
    <row r="71" spans="1:12" s="1" customFormat="1" ht="12.75">
      <c r="A71" s="19" t="s">
        <v>34</v>
      </c>
      <c r="B71" s="54" t="s">
        <v>108</v>
      </c>
      <c r="C71" s="21">
        <v>17307.4</v>
      </c>
      <c r="D71" s="21">
        <v>21268.3</v>
      </c>
      <c r="E71" s="20">
        <f t="shared" si="4"/>
        <v>122.88558651212776</v>
      </c>
      <c r="G71" s="12"/>
      <c r="H71" s="12"/>
      <c r="I71" s="12"/>
      <c r="J71" s="12"/>
      <c r="K71" s="12"/>
      <c r="L71" s="12"/>
    </row>
    <row r="72" spans="1:12" s="1" customFormat="1" ht="12.75">
      <c r="A72" s="41" t="s">
        <v>35</v>
      </c>
      <c r="B72" s="55" t="s">
        <v>109</v>
      </c>
      <c r="C72" s="34">
        <f>SUM(C73:C74)</f>
        <v>66083.2</v>
      </c>
      <c r="D72" s="34">
        <f>SUM(D73:D74)</f>
        <v>73942.8</v>
      </c>
      <c r="E72" s="35">
        <f t="shared" si="4"/>
        <v>111.89349184058884</v>
      </c>
      <c r="G72" s="12"/>
      <c r="H72" s="12"/>
      <c r="I72" s="12"/>
      <c r="J72" s="12"/>
      <c r="K72" s="12"/>
      <c r="L72" s="12"/>
    </row>
    <row r="73" spans="1:12" s="1" customFormat="1" ht="12.75">
      <c r="A73" s="19" t="s">
        <v>36</v>
      </c>
      <c r="B73" s="54" t="s">
        <v>110</v>
      </c>
      <c r="C73" s="21">
        <v>50592.9</v>
      </c>
      <c r="D73" s="21">
        <v>57065.5</v>
      </c>
      <c r="E73" s="20">
        <f t="shared" si="4"/>
        <v>112.79349473938044</v>
      </c>
      <c r="G73" s="12"/>
      <c r="H73" s="12"/>
      <c r="I73" s="12"/>
      <c r="J73" s="12"/>
      <c r="K73" s="12"/>
      <c r="L73" s="12"/>
    </row>
    <row r="74" spans="1:12" s="1" customFormat="1" ht="12.75">
      <c r="A74" s="19" t="s">
        <v>37</v>
      </c>
      <c r="B74" s="54" t="s">
        <v>111</v>
      </c>
      <c r="C74" s="21">
        <v>15490.3</v>
      </c>
      <c r="D74" s="21">
        <v>16877.3</v>
      </c>
      <c r="E74" s="20">
        <f t="shared" si="4"/>
        <v>108.95399056183548</v>
      </c>
      <c r="G74" s="12"/>
      <c r="H74" s="12"/>
      <c r="I74" s="12"/>
      <c r="J74" s="12"/>
      <c r="K74" s="12"/>
      <c r="L74" s="12"/>
    </row>
    <row r="75" spans="1:12" s="1" customFormat="1" ht="12.75">
      <c r="A75" s="40" t="s">
        <v>38</v>
      </c>
      <c r="B75" s="55" t="s">
        <v>112</v>
      </c>
      <c r="C75" s="34">
        <f>C76+C77+C78+C79+C80</f>
        <v>66388</v>
      </c>
      <c r="D75" s="34">
        <f>D76+D77+D78+D79+D80</f>
        <v>75263.6</v>
      </c>
      <c r="E75" s="35">
        <f t="shared" si="4"/>
        <v>113.36928360547087</v>
      </c>
      <c r="G75" s="12"/>
      <c r="H75" s="12"/>
      <c r="I75" s="12"/>
      <c r="J75" s="12"/>
      <c r="K75" s="12"/>
      <c r="L75" s="12"/>
    </row>
    <row r="76" spans="1:12" s="1" customFormat="1" ht="12.75">
      <c r="A76" s="19" t="s">
        <v>39</v>
      </c>
      <c r="B76" s="54" t="s">
        <v>113</v>
      </c>
      <c r="C76" s="21">
        <v>2130.5</v>
      </c>
      <c r="D76" s="21">
        <v>3302.2</v>
      </c>
      <c r="E76" s="20">
        <f t="shared" si="4"/>
        <v>154.99647969960103</v>
      </c>
      <c r="G76" s="12"/>
      <c r="H76" s="12"/>
      <c r="I76" s="12"/>
      <c r="J76" s="12"/>
      <c r="K76" s="12"/>
      <c r="L76" s="12"/>
    </row>
    <row r="77" spans="1:12" s="1" customFormat="1" ht="12.75">
      <c r="A77" s="19" t="s">
        <v>40</v>
      </c>
      <c r="B77" s="54" t="s">
        <v>114</v>
      </c>
      <c r="C77" s="21">
        <v>44706.3</v>
      </c>
      <c r="D77" s="21">
        <v>50013.9</v>
      </c>
      <c r="E77" s="20">
        <f t="shared" si="4"/>
        <v>111.87215224699874</v>
      </c>
      <c r="G77" s="12"/>
      <c r="H77" s="12"/>
      <c r="I77" s="12"/>
      <c r="J77" s="12"/>
      <c r="K77" s="12"/>
      <c r="L77" s="12"/>
    </row>
    <row r="78" spans="1:12" s="1" customFormat="1" ht="12.75">
      <c r="A78" s="19" t="s">
        <v>41</v>
      </c>
      <c r="B78" s="54" t="s">
        <v>115</v>
      </c>
      <c r="C78" s="21">
        <v>1584.4</v>
      </c>
      <c r="D78" s="21">
        <v>1765.8</v>
      </c>
      <c r="E78" s="20">
        <f t="shared" si="4"/>
        <v>111.44912900782629</v>
      </c>
      <c r="G78" s="12"/>
      <c r="H78" s="12"/>
      <c r="I78" s="12"/>
      <c r="J78" s="12"/>
      <c r="K78" s="12"/>
      <c r="L78" s="12"/>
    </row>
    <row r="79" spans="1:12" s="1" customFormat="1" ht="12.75">
      <c r="A79" s="19" t="s">
        <v>42</v>
      </c>
      <c r="B79" s="54" t="s">
        <v>116</v>
      </c>
      <c r="C79" s="21">
        <v>11376</v>
      </c>
      <c r="D79" s="21">
        <v>12076.2</v>
      </c>
      <c r="E79" s="20">
        <f t="shared" si="4"/>
        <v>106.15506329113924</v>
      </c>
      <c r="G79" s="12"/>
      <c r="H79" s="12"/>
      <c r="I79" s="12"/>
      <c r="J79" s="12"/>
      <c r="K79" s="12"/>
      <c r="L79" s="12"/>
    </row>
    <row r="80" spans="1:12" s="1" customFormat="1" ht="12.75">
      <c r="A80" s="19" t="s">
        <v>76</v>
      </c>
      <c r="B80" s="54" t="s">
        <v>117</v>
      </c>
      <c r="C80" s="21">
        <v>6590.8</v>
      </c>
      <c r="D80" s="21">
        <v>8105.5</v>
      </c>
      <c r="E80" s="20">
        <f>D80/C80*100</f>
        <v>122.98203556472657</v>
      </c>
      <c r="G80" s="12"/>
      <c r="H80" s="12"/>
      <c r="I80" s="12"/>
      <c r="J80" s="12"/>
      <c r="K80" s="12"/>
      <c r="L80" s="12"/>
    </row>
    <row r="81" spans="1:10" s="1" customFormat="1" ht="12.75">
      <c r="A81" s="40" t="s">
        <v>43</v>
      </c>
      <c r="B81" s="55" t="s">
        <v>118</v>
      </c>
      <c r="C81" s="34">
        <f>SUM(C82:C83)</f>
        <v>43.7</v>
      </c>
      <c r="D81" s="34">
        <f>SUM(D82:D83)</f>
        <v>118.9</v>
      </c>
      <c r="E81" s="35">
        <f>D81/C81*100</f>
        <v>272.08237986270024</v>
      </c>
      <c r="G81" s="12"/>
      <c r="H81" s="12"/>
      <c r="I81" s="12"/>
      <c r="J81" s="12"/>
    </row>
    <row r="82" spans="1:10" s="1" customFormat="1" ht="11.25" customHeight="1" hidden="1">
      <c r="A82" s="19" t="s">
        <v>44</v>
      </c>
      <c r="B82" s="54"/>
      <c r="C82" s="37"/>
      <c r="D82" s="37"/>
      <c r="E82" s="20"/>
      <c r="G82" s="12"/>
      <c r="H82" s="12"/>
      <c r="I82" s="12"/>
      <c r="J82" s="12"/>
    </row>
    <row r="83" spans="1:12" s="1" customFormat="1" ht="12.75">
      <c r="A83" s="19" t="s">
        <v>44</v>
      </c>
      <c r="B83" s="54" t="s">
        <v>119</v>
      </c>
      <c r="C83" s="21">
        <v>43.7</v>
      </c>
      <c r="D83" s="21">
        <v>118.9</v>
      </c>
      <c r="E83" s="20">
        <f>D83/C83*100</f>
        <v>272.08237986270024</v>
      </c>
      <c r="G83" s="12"/>
      <c r="H83" s="12"/>
      <c r="I83" s="12"/>
      <c r="J83" s="12"/>
      <c r="K83" s="12"/>
      <c r="L83" s="12"/>
    </row>
    <row r="84" spans="1:12" s="1" customFormat="1" ht="25.5">
      <c r="A84" s="14" t="s">
        <v>45</v>
      </c>
      <c r="B84" s="48" t="s">
        <v>120</v>
      </c>
      <c r="C84" s="34">
        <f>C85</f>
        <v>3</v>
      </c>
      <c r="D84" s="34">
        <f>D85</f>
        <v>2.9</v>
      </c>
      <c r="E84" s="20">
        <f>D84/C84*100</f>
        <v>96.66666666666667</v>
      </c>
      <c r="G84" s="12"/>
      <c r="H84" s="12"/>
      <c r="I84" s="12"/>
      <c r="J84" s="12"/>
      <c r="K84" s="12"/>
      <c r="L84" s="12"/>
    </row>
    <row r="85" spans="1:12" s="1" customFormat="1" ht="25.5">
      <c r="A85" s="39" t="s">
        <v>68</v>
      </c>
      <c r="B85" s="53" t="s">
        <v>121</v>
      </c>
      <c r="C85" s="21">
        <v>3</v>
      </c>
      <c r="D85" s="21">
        <v>2.9</v>
      </c>
      <c r="E85" s="20">
        <f>D85/C85*100</f>
        <v>96.66666666666667</v>
      </c>
      <c r="G85" s="12"/>
      <c r="H85" s="12"/>
      <c r="I85" s="12"/>
      <c r="J85" s="12"/>
      <c r="K85" s="12"/>
      <c r="L85" s="12"/>
    </row>
    <row r="86" spans="1:12" s="1" customFormat="1" ht="15">
      <c r="A86" s="14" t="s">
        <v>46</v>
      </c>
      <c r="B86" s="48"/>
      <c r="C86" s="38">
        <f>C40+C48+C50+C53+C62+C66+C72+C75+C81+C84</f>
        <v>506116.20000000007</v>
      </c>
      <c r="D86" s="38">
        <f>D40+D48+D50+D53+D62+D66+D72+D75+D81+D84</f>
        <v>597274</v>
      </c>
      <c r="E86" s="20">
        <f>D86/C86*100</f>
        <v>118.01123931618864</v>
      </c>
      <c r="G86" s="18"/>
      <c r="H86" s="12"/>
      <c r="I86" s="12"/>
      <c r="J86" s="12"/>
      <c r="K86" s="12"/>
      <c r="L86" s="12"/>
    </row>
    <row r="87" spans="1:12" s="1" customFormat="1" ht="15">
      <c r="A87" s="15" t="s">
        <v>47</v>
      </c>
      <c r="B87" s="50"/>
      <c r="C87" s="37">
        <f>C37-C86</f>
        <v>6506.699999999953</v>
      </c>
      <c r="D87" s="37">
        <f>D37-D86</f>
        <v>-9702.100000000093</v>
      </c>
      <c r="E87" s="35"/>
      <c r="G87"/>
      <c r="H87" s="12"/>
      <c r="I87" s="12"/>
      <c r="J87" s="12"/>
      <c r="K87" s="12"/>
      <c r="L87" s="12"/>
    </row>
    <row r="88" spans="1:7" s="1" customFormat="1" ht="15">
      <c r="A88" s="5"/>
      <c r="B88" s="45"/>
      <c r="C88" s="23"/>
      <c r="D88" s="24"/>
      <c r="E88" s="23"/>
      <c r="G88"/>
    </row>
    <row r="89" spans="2:5" s="1" customFormat="1" ht="12.75">
      <c r="B89" s="46"/>
      <c r="C89" s="3"/>
      <c r="D89" s="9"/>
      <c r="E89" s="3"/>
    </row>
    <row r="90" spans="2:5" s="1" customFormat="1" ht="12.75">
      <c r="B90" s="46"/>
      <c r="C90" s="3"/>
      <c r="D90" s="10"/>
      <c r="E90" s="3"/>
    </row>
    <row r="91" spans="2:5" s="1" customFormat="1" ht="12.75">
      <c r="B91" s="46"/>
      <c r="C91" s="10"/>
      <c r="D91" s="3"/>
      <c r="E91" s="4"/>
    </row>
    <row r="92" spans="3:5" ht="15">
      <c r="C92" s="11"/>
      <c r="D92" s="7"/>
      <c r="E92" s="8"/>
    </row>
    <row r="93" spans="3:5" ht="15">
      <c r="C93" s="11"/>
      <c r="D93" s="7"/>
      <c r="E93" s="8"/>
    </row>
  </sheetData>
  <sheetProtection/>
  <mergeCells count="7">
    <mergeCell ref="A1:E1"/>
    <mergeCell ref="A2:E2"/>
    <mergeCell ref="A3:E3"/>
    <mergeCell ref="A5:A6"/>
    <mergeCell ref="C5:D5"/>
    <mergeCell ref="E5:E6"/>
    <mergeCell ref="B5:B6"/>
  </mergeCells>
  <printOptions/>
  <pageMargins left="0.2362204724409449" right="0.2362204724409449" top="0.2755905511811024" bottom="0.3937007874015748" header="0.31496062992125984" footer="0.31496062992125984"/>
  <pageSetup fitToHeight="0" fitToWidth="1" horizontalDpi="600" verticalDpi="600" orientation="portrait" paperSize="9" scale="87" r:id="rId1"/>
  <rowBreaks count="1" manualBreakCount="1">
    <brk id="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Малышева Л.М.</dc:creator>
  <cp:keywords/>
  <dc:description/>
  <cp:lastModifiedBy>Anait</cp:lastModifiedBy>
  <cp:lastPrinted>2022-07-15T02:37:43Z</cp:lastPrinted>
  <dcterms:created xsi:type="dcterms:W3CDTF">2016-04-19T03:47:41Z</dcterms:created>
  <dcterms:modified xsi:type="dcterms:W3CDTF">2022-07-19T06:54:29Z</dcterms:modified>
  <cp:category/>
  <cp:version/>
  <cp:contentType/>
  <cp:contentStatus/>
</cp:coreProperties>
</file>