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60" windowWidth="11895" windowHeight="11460" activeTab="0"/>
  </bookViews>
  <sheets>
    <sheet name="на 01.07.22" sheetId="1" r:id="rId1"/>
    <sheet name="Лист2" sheetId="2" r:id="rId2"/>
    <sheet name="Лист3" sheetId="3" r:id="rId3"/>
  </sheets>
  <definedNames>
    <definedName name="_xlnm.Print_Area" localSheetId="0">'на 01.07.22'!$A$1:$D$94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<sst xmlns="http://schemas.openxmlformats.org/spreadsheetml/2006/main" count="93" uniqueCount="93">
  <si>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показателя</t>
  </si>
  <si>
    <t>План</t>
  </si>
  <si>
    <t>Исполнено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</si>
  <si>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</si>
  <si>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</si>
  <si>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</si>
  <si>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</si>
  <si>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</si>
  <si>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</si>
  <si>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</si>
  <si>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Транспортный налог</t>
  </si>
  <si>
    <t>ДОХОДЫ ОТ ИСПОЛЬЗОВАНИЯ ИМУЩЕСТВА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</si>
  <si>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</si>
  <si>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</si>
  <si>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</si>
  <si>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</si>
  <si>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</si>
  <si>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</si>
  <si>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</si>
  <si>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</si>
  <si>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</si>
  <si>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</si>
  <si>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</si>
  <si>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</si>
  <si>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</si>
  <si>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</si>
  <si>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</si>
  <si>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</si>
  <si>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</si>
  <si>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</si>
  <si>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</si>
  <si>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</si>
  <si>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</si>
  <si>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</si>
  <si>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</si>
  <si>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</si>
  <si>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</si>
  <si>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</si>
  <si>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</si>
  <si>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</si>
  <si>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</si>
  <si>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</si>
  <si>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</si>
  <si>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</si>
  <si>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</si>
  <si>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</si>
  <si>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</si>
  <si>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</si>
  <si>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</si>
  <si>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</si>
  <si>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</si>
  <si>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</si>
  <si>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</si>
  <si>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</si>
  <si>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</si>
  <si>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</si>
  <si>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</si>
  <si>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Кредиты кредитных организаций в валюте РФ</t>
  </si>
  <si>
    <t>Бюджетные кредиты от других бюджетов бюджетной системы</t>
  </si>
  <si>
    <t>Получение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</si>
  <si>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</si>
  <si>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</si>
  <si>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</si>
  <si>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 Н Ф О Р М А Ц И Я</t>
  </si>
  <si>
    <t xml:space="preserve">  (тыс.руб.)</t>
  </si>
  <si>
    <t>Дополнительное образование детей</t>
  </si>
  <si>
    <t>Молодежная политика</t>
  </si>
  <si>
    <t>Акцизы по подакцизным товарам (продукции),  производимым на территории Российской Федерации</t>
  </si>
  <si>
    <t>ГОСУДАРСТВЕННАЯ ПОШЛИНА</t>
  </si>
  <si>
    <t>Налог, взимаемый в связи с применением упрощённой системы налогообложения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</si>
  <si>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</si>
  <si>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</si>
  <si>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КУЛЬТУРА, КИНЕМАТОГРАФИЯ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</si>
  <si>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</si>
  <si>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</si>
  <si>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</si>
  <si>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</si>
  <si>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  исполнении бюджета Тисульского муниципального округа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</si>
  <si>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</si>
  <si>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</si>
  <si>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</si>
  <si>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</si>
  <si>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</si>
  <si>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Топливно-энергетический комплекс</t>
  </si>
  <si>
    <t>Физическая культура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</si>
  <si>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</si>
  <si>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</si>
  <si>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</si>
  <si>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Мобилизационная и вневойскавая подготовка</t>
  </si>
  <si>
    <t>Получение кредитов от кредитных организаций бюджетами муниципальных округов  в валюте Российской Федерации</t>
  </si>
  <si>
    <t>Погашение бюджетами муниципальных округов кредитов от кредитных организаций 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</si>
  <si>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</t>
  </si>
  <si>
    <t xml:space="preserve">на 01 июля 2022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</si>
</sst>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7" fillId="0" borderId="10" xfId="94" applyFont="1" applyFill="1" applyBorder="1" applyAlignment="1">
      <alignment vertical="center" wrapText="1"/>
      <protection/>
    </xf>
    <xf numFmtId="0" fontId="6" fillId="0" borderId="10" xfId="94" applyFont="1" applyFill="1" applyBorder="1" applyAlignment="1">
      <alignment vertical="center" wrapText="1"/>
      <protection/>
    </xf>
    <xf numFmtId="0" fontId="6" fillId="0" borderId="10" xfId="94" applyFont="1" applyFill="1" applyBorder="1" applyAlignment="1">
      <alignment wrapText="1"/>
      <protection/>
    </xf>
    <xf numFmtId="0" fontId="7" fillId="0" borderId="0" xfId="94" applyFont="1" applyFill="1" applyBorder="1" applyAlignment="1">
      <alignment vertical="center" wrapText="1"/>
      <protection/>
    </xf>
    <xf numFmtId="0" fontId="7" fillId="0" borderId="11" xfId="94" applyFont="1" applyFill="1" applyBorder="1" applyAlignment="1">
      <alignment vertical="center" wrapText="1"/>
      <protection/>
    </xf>
    <xf numFmtId="0" fontId="8" fillId="45" borderId="0" xfId="94" applyFont="1" applyFill="1" applyBorder="1" applyAlignment="1">
      <alignment horizontal="left" vertical="center" wrapText="1"/>
      <protection/>
    </xf>
    <xf numFmtId="0" fontId="4" fillId="46" borderId="0" xfId="93" applyFont="1" applyFill="1" applyAlignment="1">
      <alignment vertical="center"/>
      <protection/>
    </xf>
    <xf numFmtId="0" fontId="7" fillId="0" borderId="12" xfId="94" applyFont="1" applyFill="1" applyBorder="1" applyAlignment="1">
      <alignment vertical="center" wrapText="1"/>
      <protection/>
    </xf>
    <xf numFmtId="0" fontId="7" fillId="0" borderId="10" xfId="94" applyFont="1" applyFill="1" applyBorder="1" applyAlignment="1">
      <alignment wrapText="1"/>
      <protection/>
    </xf>
    <xf numFmtId="0" fontId="6" fillId="46" borderId="10" xfId="0" applyFont="1" applyFill="1" applyBorder="1" applyAlignment="1">
      <alignment vertical="top" wrapText="1"/>
    </xf>
    <xf numFmtId="0" fontId="7" fillId="46" borderId="10" xfId="94" applyFont="1" applyFill="1" applyBorder="1" applyAlignment="1">
      <alignment vertical="center" wrapText="1"/>
      <protection/>
    </xf>
    <xf numFmtId="0" fontId="6" fillId="46" borderId="10" xfId="94" applyFont="1" applyFill="1" applyBorder="1" applyAlignment="1">
      <alignment vertical="center" wrapText="1"/>
      <protection/>
    </xf>
    <xf numFmtId="165" fontId="7" fillId="0" borderId="10" xfId="94" applyNumberFormat="1" applyFont="1" applyFill="1" applyBorder="1" applyAlignment="1">
      <alignment horizontal="center" vertical="center"/>
      <protection/>
    </xf>
    <xf numFmtId="165" fontId="6" fillId="0" borderId="10" xfId="94" applyNumberFormat="1" applyFont="1" applyFill="1" applyBorder="1" applyAlignment="1">
      <alignment horizontal="center" vertical="center"/>
      <protection/>
    </xf>
    <xf numFmtId="165" fontId="7" fillId="46" borderId="10" xfId="94" applyNumberFormat="1" applyFont="1" applyFill="1" applyBorder="1" applyAlignment="1">
      <alignment horizontal="center" vertical="center"/>
      <protection/>
    </xf>
    <xf numFmtId="165" fontId="6" fillId="46" borderId="10" xfId="94" applyNumberFormat="1" applyFont="1" applyFill="1" applyBorder="1" applyAlignment="1">
      <alignment horizontal="center" vertical="center"/>
      <protection/>
    </xf>
    <xf numFmtId="165" fontId="6" fillId="0" borderId="13" xfId="94" applyNumberFormat="1" applyFont="1" applyFill="1" applyBorder="1" applyAlignment="1">
      <alignment horizontal="center" vertical="center"/>
      <protection/>
    </xf>
    <xf numFmtId="165" fontId="7" fillId="0" borderId="12" xfId="94" applyNumberFormat="1" applyFont="1" applyFill="1" applyBorder="1" applyAlignment="1">
      <alignment horizontal="center" vertical="center"/>
      <protection/>
    </xf>
    <xf numFmtId="165" fontId="7" fillId="0" borderId="14" xfId="94" applyNumberFormat="1" applyFont="1" applyFill="1" applyBorder="1" applyAlignment="1">
      <alignment horizontal="center" vertical="center"/>
      <protection/>
    </xf>
    <xf numFmtId="165" fontId="6" fillId="0" borderId="14" xfId="94" applyNumberFormat="1" applyFont="1" applyFill="1" applyBorder="1" applyAlignment="1">
      <alignment horizontal="center" vertical="center"/>
      <protection/>
    </xf>
    <xf numFmtId="165" fontId="7" fillId="0" borderId="15" xfId="94" applyNumberFormat="1" applyFont="1" applyFill="1" applyBorder="1" applyAlignment="1">
      <alignment horizontal="center" vertical="center"/>
      <protection/>
    </xf>
    <xf numFmtId="165" fontId="6" fillId="46" borderId="14" xfId="9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94" applyFont="1" applyAlignment="1">
      <alignment horizontal="center" vertical="center"/>
      <protection/>
    </xf>
    <xf numFmtId="165" fontId="6" fillId="0" borderId="10" xfId="95" applyNumberFormat="1" applyFont="1" applyBorder="1" applyAlignment="1">
      <alignment horizontal="center" vertical="center"/>
      <protection/>
    </xf>
    <xf numFmtId="165" fontId="6" fillId="46" borderId="10" xfId="95" applyNumberFormat="1" applyFont="1" applyFill="1" applyBorder="1" applyAlignment="1">
      <alignment horizontal="center" vertical="center"/>
      <protection/>
    </xf>
    <xf numFmtId="164" fontId="7" fillId="0" borderId="10" xfId="94" applyNumberFormat="1" applyFont="1" applyBorder="1" applyAlignment="1">
      <alignment horizontal="center" vertical="center"/>
      <protection/>
    </xf>
    <xf numFmtId="164" fontId="6" fillId="0" borderId="10" xfId="94" applyNumberFormat="1" applyFont="1" applyBorder="1" applyAlignment="1">
      <alignment horizontal="center" vertical="center"/>
      <protection/>
    </xf>
    <xf numFmtId="164" fontId="6" fillId="0" borderId="10" xfId="94" applyNumberFormat="1" applyFont="1" applyFill="1" applyBorder="1" applyAlignment="1">
      <alignment horizontal="center" vertical="center"/>
      <protection/>
    </xf>
    <xf numFmtId="165" fontId="6" fillId="0" borderId="11" xfId="94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5" fontId="26" fillId="45" borderId="0" xfId="94" applyNumberFormat="1" applyFont="1" applyFill="1" applyBorder="1" applyAlignment="1">
      <alignment horizontal="center" vertical="center"/>
      <protection/>
    </xf>
    <xf numFmtId="165" fontId="6" fillId="0" borderId="0" xfId="0" applyNumberFormat="1" applyFont="1" applyAlignment="1">
      <alignment horizontal="center" vertical="center"/>
    </xf>
    <xf numFmtId="43" fontId="4" fillId="0" borderId="0" xfId="102" applyFont="1" applyAlignment="1">
      <alignment/>
    </xf>
    <xf numFmtId="43" fontId="4" fillId="47" borderId="0" xfId="102" applyFont="1" applyFill="1" applyAlignment="1">
      <alignment/>
    </xf>
    <xf numFmtId="43" fontId="4" fillId="0" borderId="0" xfId="102" applyFont="1" applyFill="1" applyAlignment="1">
      <alignment/>
    </xf>
    <xf numFmtId="165" fontId="6" fillId="0" borderId="0" xfId="94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5" fontId="6" fillId="46" borderId="11" xfId="94" applyNumberFormat="1" applyFont="1" applyFill="1" applyBorder="1" applyAlignment="1">
      <alignment horizontal="center" vertical="center" wrapText="1"/>
      <protection/>
    </xf>
    <xf numFmtId="0" fontId="26" fillId="46" borderId="0" xfId="94" applyFont="1" applyFill="1" applyBorder="1" applyAlignment="1">
      <alignment horizontal="center" vertical="center"/>
      <protection/>
    </xf>
    <xf numFmtId="0" fontId="4" fillId="0" borderId="0" xfId="94" applyFont="1" applyBorder="1" applyAlignment="1">
      <alignment horizontal="justify" vertical="center"/>
      <protection/>
    </xf>
    <xf numFmtId="165" fontId="6" fillId="0" borderId="0" xfId="94" applyNumberFormat="1" applyFont="1" applyBorder="1" applyAlignment="1">
      <alignment horizontal="center" vertical="center"/>
      <protection/>
    </xf>
    <xf numFmtId="0" fontId="6" fillId="46" borderId="0" xfId="94" applyFont="1" applyFill="1" applyBorder="1" applyAlignment="1">
      <alignment horizontal="center" vertical="center"/>
      <protection/>
    </xf>
    <xf numFmtId="0" fontId="5" fillId="0" borderId="10" xfId="94" applyFont="1" applyBorder="1" applyAlignment="1">
      <alignment horizontal="center" vertical="center" wrapText="1"/>
      <protection/>
    </xf>
    <xf numFmtId="165" fontId="6" fillId="0" borderId="10" xfId="94" applyNumberFormat="1" applyFont="1" applyBorder="1" applyAlignment="1">
      <alignment horizontal="center" vertical="center" wrapText="1"/>
      <protection/>
    </xf>
    <xf numFmtId="49" fontId="6" fillId="46" borderId="10" xfId="94" applyNumberFormat="1" applyFont="1" applyFill="1" applyBorder="1" applyAlignment="1">
      <alignment horizontal="center" vertical="center" wrapText="1"/>
      <protection/>
    </xf>
    <xf numFmtId="0" fontId="25" fillId="0" borderId="10" xfId="94" applyFont="1" applyBorder="1" applyAlignment="1">
      <alignment horizontal="center" wrapText="1"/>
      <protection/>
    </xf>
    <xf numFmtId="0" fontId="25" fillId="46" borderId="10" xfId="94" applyFont="1" applyFill="1" applyBorder="1" applyAlignment="1">
      <alignment horizontal="center" vertical="center"/>
      <protection/>
    </xf>
    <xf numFmtId="0" fontId="25" fillId="0" borderId="10" xfId="94" applyFont="1" applyBorder="1" applyAlignment="1">
      <alignment horizontal="center" vertical="center"/>
      <protection/>
    </xf>
    <xf numFmtId="164" fontId="7" fillId="46" borderId="10" xfId="94" applyNumberFormat="1" applyFont="1" applyFill="1" applyBorder="1" applyAlignment="1">
      <alignment horizontal="center" vertical="center"/>
      <protection/>
    </xf>
    <xf numFmtId="164" fontId="6" fillId="46" borderId="10" xfId="94" applyNumberFormat="1" applyFont="1" applyFill="1" applyBorder="1" applyAlignment="1">
      <alignment horizontal="center" vertical="center"/>
      <protection/>
    </xf>
    <xf numFmtId="4" fontId="6" fillId="46" borderId="13" xfId="94" applyNumberFormat="1" applyFont="1" applyFill="1" applyBorder="1" applyAlignment="1">
      <alignment horizontal="center" vertical="center"/>
      <protection/>
    </xf>
    <xf numFmtId="0" fontId="4" fillId="47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165" fontId="6" fillId="0" borderId="10" xfId="95" applyNumberFormat="1" applyFont="1" applyFill="1" applyBorder="1" applyAlignment="1">
      <alignment horizontal="center" vertical="center"/>
      <protection/>
    </xf>
    <xf numFmtId="165" fontId="7" fillId="0" borderId="10" xfId="95" applyNumberFormat="1" applyFont="1" applyFill="1" applyBorder="1" applyAlignment="1">
      <alignment horizontal="center" vertical="center"/>
      <protection/>
    </xf>
    <xf numFmtId="0" fontId="3" fillId="0" borderId="0" xfId="9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94" applyFont="1" applyAlignment="1">
      <alignment horizontal="center" vertical="top"/>
      <protection/>
    </xf>
    <xf numFmtId="0" fontId="4" fillId="0" borderId="0" xfId="0" applyFont="1" applyAlignment="1">
      <alignment horizontal="center"/>
    </xf>
    <xf numFmtId="0" fontId="3" fillId="0" borderId="0" xfId="94" applyFont="1" applyBorder="1" applyAlignment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на 01.07.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="95" zoomScaleSheetLayoutView="95" zoomScalePageLayoutView="0" workbookViewId="0" topLeftCell="A1">
      <selection activeCell="A12" sqref="A12"/>
    </sheetView>
  </sheetViews>
  <sheetFormatPr defaultColWidth="9.140625" defaultRowHeight="15"/>
  <cols>
    <col min="1" max="1" width="66.8515625" style="58" customWidth="1"/>
    <col min="2" max="2" width="14.421875" style="34" customWidth="1"/>
    <col min="3" max="3" width="14.00390625" style="23" customWidth="1"/>
    <col min="4" max="4" width="11.28125" style="23" customWidth="1"/>
    <col min="5" max="6" width="3.57421875" style="39" customWidth="1"/>
    <col min="7" max="7" width="21.7109375" style="35" bestFit="1" customWidth="1"/>
    <col min="8" max="8" width="20.421875" style="35" bestFit="1" customWidth="1"/>
    <col min="9" max="10" width="21.7109375" style="35" bestFit="1" customWidth="1"/>
    <col min="11" max="11" width="20.7109375" style="35" customWidth="1"/>
    <col min="12" max="12" width="20.7109375" style="39" customWidth="1"/>
    <col min="13" max="14" width="10.57421875" style="39" bestFit="1" customWidth="1"/>
    <col min="15" max="16384" width="9.140625" style="39" customWidth="1"/>
  </cols>
  <sheetData>
    <row r="1" spans="1:4" ht="15.75">
      <c r="A1" s="61" t="s">
        <v>63</v>
      </c>
      <c r="B1" s="62"/>
      <c r="C1" s="62"/>
      <c r="D1" s="62"/>
    </row>
    <row r="2" spans="1:4" ht="15.75">
      <c r="A2" s="63" t="s">
        <v>77</v>
      </c>
      <c r="B2" s="64"/>
      <c r="C2" s="64"/>
      <c r="D2" s="64"/>
    </row>
    <row r="3" spans="1:4" ht="15.75">
      <c r="A3" s="65" t="s">
        <v>92</v>
      </c>
      <c r="B3" s="65"/>
      <c r="C3" s="65"/>
      <c r="D3" s="65"/>
    </row>
    <row r="4" spans="1:4" ht="15">
      <c r="A4" s="43"/>
      <c r="B4" s="44"/>
      <c r="C4" s="45"/>
      <c r="D4" s="24" t="s">
        <v>64</v>
      </c>
    </row>
    <row r="5" spans="1:4" ht="15">
      <c r="A5" s="46" t="s">
        <v>0</v>
      </c>
      <c r="B5" s="47" t="s">
        <v>1</v>
      </c>
      <c r="C5" s="48" t="s">
        <v>2</v>
      </c>
      <c r="D5" s="48" t="s">
        <v>3</v>
      </c>
    </row>
    <row r="6" spans="1:4" ht="15">
      <c r="A6" s="49">
        <v>1</v>
      </c>
      <c r="B6" s="50">
        <v>2</v>
      </c>
      <c r="C6" s="50">
        <v>3</v>
      </c>
      <c r="D6" s="51">
        <v>4</v>
      </c>
    </row>
    <row r="7" spans="1:12" ht="15">
      <c r="A7" s="9" t="s">
        <v>4</v>
      </c>
      <c r="B7" s="13">
        <f>B8+B10+B12+B17+B21+B22+B23+B25+B26+B27+B28</f>
        <v>272353.1</v>
      </c>
      <c r="C7" s="13">
        <f>C8+C10+C12+C17+C21+C22+C23+C25+C26+C27+C28</f>
        <v>147042.50000000003</v>
      </c>
      <c r="D7" s="27">
        <f>C7/B7*100</f>
        <v>53.989655340805754</v>
      </c>
      <c r="L7" s="35"/>
    </row>
    <row r="8" spans="1:12" ht="15">
      <c r="A8" s="1" t="s">
        <v>5</v>
      </c>
      <c r="B8" s="13">
        <f>B9</f>
        <v>131245</v>
      </c>
      <c r="C8" s="13">
        <f>C9</f>
        <v>61061.2</v>
      </c>
      <c r="D8" s="27">
        <f>C8/B8*100</f>
        <v>46.524591413006206</v>
      </c>
      <c r="L8" s="35"/>
    </row>
    <row r="9" spans="1:12" ht="15">
      <c r="A9" s="2" t="s">
        <v>6</v>
      </c>
      <c r="B9" s="14">
        <v>131245</v>
      </c>
      <c r="C9" s="14">
        <v>61061.2</v>
      </c>
      <c r="D9" s="28">
        <f>C9/B9*100</f>
        <v>46.524591413006206</v>
      </c>
      <c r="L9" s="35"/>
    </row>
    <row r="10" spans="1:12" ht="24">
      <c r="A10" s="1" t="s">
        <v>7</v>
      </c>
      <c r="B10" s="13">
        <f>B11</f>
        <v>20211</v>
      </c>
      <c r="C10" s="13">
        <f>C11</f>
        <v>10945.5</v>
      </c>
      <c r="D10" s="27">
        <f>C10/B10*100</f>
        <v>54.15615259017367</v>
      </c>
      <c r="L10" s="35"/>
    </row>
    <row r="11" spans="1:12" ht="24">
      <c r="A11" s="2" t="s">
        <v>67</v>
      </c>
      <c r="B11" s="59">
        <v>20211</v>
      </c>
      <c r="C11" s="59">
        <v>10945.5</v>
      </c>
      <c r="D11" s="28">
        <f>C11/B11*100</f>
        <v>54.15615259017367</v>
      </c>
      <c r="L11" s="35"/>
    </row>
    <row r="12" spans="1:12" ht="15">
      <c r="A12" s="1" t="s">
        <v>8</v>
      </c>
      <c r="B12" s="13">
        <f>B13+B14+B15+B16</f>
        <v>36931</v>
      </c>
      <c r="C12" s="13">
        <f>C13+C14+C15+C16</f>
        <v>31259.600000000002</v>
      </c>
      <c r="D12" s="27">
        <f>C12/B12*100</f>
        <v>84.64325363515746</v>
      </c>
      <c r="L12" s="35"/>
    </row>
    <row r="13" spans="1:12" ht="15">
      <c r="A13" s="10" t="s">
        <v>69</v>
      </c>
      <c r="B13" s="14">
        <v>32586</v>
      </c>
      <c r="C13" s="14">
        <v>27612.5</v>
      </c>
      <c r="D13" s="28">
        <f>C13/B13*100</f>
        <v>84.73731050144234</v>
      </c>
      <c r="L13" s="35"/>
    </row>
    <row r="14" spans="1:12" ht="15">
      <c r="A14" s="10" t="s">
        <v>78</v>
      </c>
      <c r="B14" s="59">
        <v>38</v>
      </c>
      <c r="C14" s="59">
        <v>55.9</v>
      </c>
      <c r="D14" s="28">
        <f>C14/B14*100</f>
        <v>147.10526315789474</v>
      </c>
      <c r="L14" s="35"/>
    </row>
    <row r="15" spans="1:12" ht="15">
      <c r="A15" s="10" t="s">
        <v>79</v>
      </c>
      <c r="B15" s="59">
        <v>2597</v>
      </c>
      <c r="C15" s="59">
        <v>2628.4</v>
      </c>
      <c r="D15" s="28">
        <f>C15/B15*100</f>
        <v>101.20908740854833</v>
      </c>
      <c r="L15" s="35"/>
    </row>
    <row r="16" spans="1:12" ht="15">
      <c r="A16" s="10" t="s">
        <v>80</v>
      </c>
      <c r="B16" s="59">
        <v>1710</v>
      </c>
      <c r="C16" s="59">
        <v>962.8</v>
      </c>
      <c r="D16" s="28">
        <f>C16/B16*100</f>
        <v>56.304093567251456</v>
      </c>
      <c r="L16" s="35"/>
    </row>
    <row r="17" spans="1:12" ht="15">
      <c r="A17" s="1" t="s">
        <v>9</v>
      </c>
      <c r="B17" s="13">
        <f>B18+B19+B20</f>
        <v>9620</v>
      </c>
      <c r="C17" s="13">
        <f>C18+C19+C20</f>
        <v>2822.6</v>
      </c>
      <c r="D17" s="27">
        <f>C17/B17*100</f>
        <v>29.340956340956343</v>
      </c>
      <c r="L17" s="35"/>
    </row>
    <row r="18" spans="1:12" ht="15">
      <c r="A18" s="2" t="s">
        <v>81</v>
      </c>
      <c r="B18" s="59">
        <v>1685</v>
      </c>
      <c r="C18" s="59">
        <v>212.2</v>
      </c>
      <c r="D18" s="28">
        <f>C18/B18*100</f>
        <v>12.59347181008902</v>
      </c>
      <c r="L18" s="35"/>
    </row>
    <row r="19" spans="1:12" ht="15">
      <c r="A19" s="2" t="s">
        <v>10</v>
      </c>
      <c r="B19" s="59">
        <v>710</v>
      </c>
      <c r="C19" s="59">
        <v>133</v>
      </c>
      <c r="D19" s="28">
        <f>C19/B19*100</f>
        <v>18.732394366197184</v>
      </c>
      <c r="L19" s="35"/>
    </row>
    <row r="20" spans="1:12" ht="15">
      <c r="A20" s="2" t="s">
        <v>82</v>
      </c>
      <c r="B20" s="59">
        <v>7225</v>
      </c>
      <c r="C20" s="59">
        <v>2477.4</v>
      </c>
      <c r="D20" s="28">
        <f>C20/B20*100</f>
        <v>34.28927335640138</v>
      </c>
      <c r="L20" s="35"/>
    </row>
    <row r="21" spans="1:12" ht="15">
      <c r="A21" s="1" t="s">
        <v>68</v>
      </c>
      <c r="B21" s="60">
        <v>1470</v>
      </c>
      <c r="C21" s="60">
        <v>881.1</v>
      </c>
      <c r="D21" s="27">
        <f>C21/B21*100</f>
        <v>59.93877551020408</v>
      </c>
      <c r="L21" s="35"/>
    </row>
    <row r="22" spans="1:12" ht="24">
      <c r="A22" s="1" t="s">
        <v>11</v>
      </c>
      <c r="B22" s="60">
        <v>46485</v>
      </c>
      <c r="C22" s="60">
        <v>22592.1</v>
      </c>
      <c r="D22" s="27">
        <f>C22/B22*100</f>
        <v>48.60083898031623</v>
      </c>
      <c r="L22" s="35"/>
    </row>
    <row r="23" spans="1:12" ht="15">
      <c r="A23" s="1" t="s">
        <v>12</v>
      </c>
      <c r="B23" s="13">
        <f>B24</f>
        <v>6166</v>
      </c>
      <c r="C23" s="13">
        <f>C24</f>
        <v>5163.3</v>
      </c>
      <c r="D23" s="27">
        <f>C23/B23*100</f>
        <v>83.7382419721051</v>
      </c>
      <c r="L23" s="35"/>
    </row>
    <row r="24" spans="1:12" ht="15">
      <c r="A24" s="2" t="s">
        <v>13</v>
      </c>
      <c r="B24" s="59">
        <v>6166</v>
      </c>
      <c r="C24" s="59">
        <v>5163.3</v>
      </c>
      <c r="D24" s="28">
        <f>C24/B24*100</f>
        <v>83.7382419721051</v>
      </c>
      <c r="L24" s="35"/>
    </row>
    <row r="25" spans="1:12" ht="24">
      <c r="A25" s="1" t="s">
        <v>14</v>
      </c>
      <c r="B25" s="60">
        <v>14572.8</v>
      </c>
      <c r="C25" s="60">
        <v>7687.1</v>
      </c>
      <c r="D25" s="27">
        <f>C25/B25*100</f>
        <v>52.74964317083884</v>
      </c>
      <c r="L25" s="35"/>
    </row>
    <row r="26" spans="1:12" ht="24">
      <c r="A26" s="1" t="s">
        <v>15</v>
      </c>
      <c r="B26" s="60">
        <v>1412</v>
      </c>
      <c r="C26" s="60">
        <v>2083.2</v>
      </c>
      <c r="D26" s="27">
        <f>C26/B26*100</f>
        <v>147.53541076487252</v>
      </c>
      <c r="L26" s="35"/>
    </row>
    <row r="27" spans="1:12" ht="15">
      <c r="A27" s="1" t="s">
        <v>16</v>
      </c>
      <c r="B27" s="60">
        <v>2940</v>
      </c>
      <c r="C27" s="60">
        <v>1844.7</v>
      </c>
      <c r="D27" s="27">
        <f aca="true" t="shared" si="0" ref="D27:D32">C27/B27*100</f>
        <v>62.744897959183675</v>
      </c>
      <c r="L27" s="35"/>
    </row>
    <row r="28" spans="1:12" ht="15">
      <c r="A28" s="1" t="s">
        <v>17</v>
      </c>
      <c r="B28" s="60">
        <v>1300.3</v>
      </c>
      <c r="C28" s="60">
        <v>702.1</v>
      </c>
      <c r="D28" s="27">
        <f t="shared" si="0"/>
        <v>53.99523186956856</v>
      </c>
      <c r="L28" s="35"/>
    </row>
    <row r="29" spans="1:12" s="55" customFormat="1" ht="15">
      <c r="A29" s="11" t="s">
        <v>18</v>
      </c>
      <c r="B29" s="13">
        <f>B30+B35+B36+B37+B38</f>
        <v>951832.4000000001</v>
      </c>
      <c r="C29" s="13">
        <f>C30+C35+C36+C37+C38</f>
        <v>440529.39999999997</v>
      </c>
      <c r="D29" s="52">
        <f t="shared" si="0"/>
        <v>46.282244647271924</v>
      </c>
      <c r="G29" s="36"/>
      <c r="H29" s="36"/>
      <c r="I29" s="36"/>
      <c r="J29" s="36"/>
      <c r="K29" s="36"/>
      <c r="L29" s="36"/>
    </row>
    <row r="30" spans="1:12" ht="24">
      <c r="A30" s="12" t="s">
        <v>19</v>
      </c>
      <c r="B30" s="16">
        <f>B31+B32+B33+B34</f>
        <v>949810.9000000001</v>
      </c>
      <c r="C30" s="16">
        <f>C31+C32+C33+C34</f>
        <v>440532.6</v>
      </c>
      <c r="D30" s="53">
        <f t="shared" si="0"/>
        <v>46.38108490858548</v>
      </c>
      <c r="L30" s="35"/>
    </row>
    <row r="31" spans="1:12" ht="15">
      <c r="A31" s="12" t="s">
        <v>20</v>
      </c>
      <c r="B31" s="26">
        <v>321896</v>
      </c>
      <c r="C31" s="26">
        <v>161464.5</v>
      </c>
      <c r="D31" s="53">
        <f t="shared" si="0"/>
        <v>50.16045555086115</v>
      </c>
      <c r="L31" s="35"/>
    </row>
    <row r="32" spans="1:12" ht="24">
      <c r="A32" s="12" t="s">
        <v>70</v>
      </c>
      <c r="B32" s="26">
        <v>104462.9</v>
      </c>
      <c r="C32" s="26">
        <v>16784.8</v>
      </c>
      <c r="D32" s="53">
        <f t="shared" si="0"/>
        <v>16.067713992240307</v>
      </c>
      <c r="L32" s="35"/>
    </row>
    <row r="33" spans="1:12" ht="15">
      <c r="A33" s="2" t="s">
        <v>71</v>
      </c>
      <c r="B33" s="25">
        <v>507406.2</v>
      </c>
      <c r="C33" s="25">
        <v>253076.9</v>
      </c>
      <c r="D33" s="28">
        <f>C33/B33*100</f>
        <v>49.876588027501434</v>
      </c>
      <c r="L33" s="35"/>
    </row>
    <row r="34" spans="1:12" ht="15">
      <c r="A34" s="3" t="s">
        <v>21</v>
      </c>
      <c r="B34" s="25">
        <v>16045.8</v>
      </c>
      <c r="C34" s="25">
        <v>9206.4</v>
      </c>
      <c r="D34" s="28">
        <f>C34/B34*100</f>
        <v>57.37576188161388</v>
      </c>
      <c r="L34" s="35"/>
    </row>
    <row r="35" spans="1:12" ht="24.75">
      <c r="A35" s="3" t="s">
        <v>73</v>
      </c>
      <c r="B35" s="25"/>
      <c r="C35" s="25"/>
      <c r="D35" s="28" t="e">
        <f>C35/B35*100</f>
        <v>#DIV/0!</v>
      </c>
      <c r="L35" s="35"/>
    </row>
    <row r="36" spans="1:12" ht="15">
      <c r="A36" s="2" t="s">
        <v>61</v>
      </c>
      <c r="B36" s="59">
        <v>2021.5</v>
      </c>
      <c r="C36" s="59">
        <v>63.6</v>
      </c>
      <c r="D36" s="28">
        <f>C36/B36*100</f>
        <v>3.1461785802621813</v>
      </c>
      <c r="L36" s="35"/>
    </row>
    <row r="37" spans="1:12" ht="48">
      <c r="A37" s="2" t="s">
        <v>74</v>
      </c>
      <c r="B37" s="25"/>
      <c r="C37" s="25"/>
      <c r="D37" s="28"/>
      <c r="L37" s="35"/>
    </row>
    <row r="38" spans="1:12" ht="24">
      <c r="A38" s="2" t="s">
        <v>62</v>
      </c>
      <c r="B38" s="25"/>
      <c r="C38" s="25">
        <v>-66.8</v>
      </c>
      <c r="D38" s="28"/>
      <c r="L38" s="35"/>
    </row>
    <row r="39" spans="1:12" ht="15">
      <c r="A39" s="1" t="s">
        <v>22</v>
      </c>
      <c r="B39" s="13">
        <f>B7+B29</f>
        <v>1224185.5</v>
      </c>
      <c r="C39" s="13">
        <f>C7+C29</f>
        <v>587571.9</v>
      </c>
      <c r="D39" s="27">
        <f>C39/B39*100</f>
        <v>47.996966146062015</v>
      </c>
      <c r="L39" s="35"/>
    </row>
    <row r="40" spans="1:4" ht="15">
      <c r="A40" s="1"/>
      <c r="B40" s="13"/>
      <c r="C40" s="15"/>
      <c r="D40" s="27"/>
    </row>
    <row r="41" spans="1:12" ht="15">
      <c r="A41" s="1" t="s">
        <v>23</v>
      </c>
      <c r="B41" s="15">
        <f>SUM(B42:B49)</f>
        <v>103121.1</v>
      </c>
      <c r="C41" s="15">
        <f>SUM(C42:C49)</f>
        <v>48794.1</v>
      </c>
      <c r="D41" s="27">
        <f>C41/B41*100</f>
        <v>47.3172803626028</v>
      </c>
      <c r="L41" s="35"/>
    </row>
    <row r="42" spans="1:12" ht="24">
      <c r="A42" s="2" t="s">
        <v>24</v>
      </c>
      <c r="B42" s="16">
        <v>2182.6</v>
      </c>
      <c r="C42" s="16">
        <v>1009.8</v>
      </c>
      <c r="D42" s="28">
        <f>C42/B42*100</f>
        <v>46.26592137817282</v>
      </c>
      <c r="L42" s="35"/>
    </row>
    <row r="43" spans="1:12" ht="24">
      <c r="A43" s="2" t="s">
        <v>25</v>
      </c>
      <c r="B43" s="16">
        <v>2323.2</v>
      </c>
      <c r="C43" s="16">
        <v>1273.4</v>
      </c>
      <c r="D43" s="28">
        <f>C43/B43*100</f>
        <v>54.81232782369146</v>
      </c>
      <c r="L43" s="35"/>
    </row>
    <row r="44" spans="1:12" ht="36">
      <c r="A44" s="2" t="s">
        <v>26</v>
      </c>
      <c r="B44" s="16">
        <v>80505.3</v>
      </c>
      <c r="C44" s="16">
        <v>37077.6</v>
      </c>
      <c r="D44" s="28">
        <f>C44/B44*100</f>
        <v>46.05609816993415</v>
      </c>
      <c r="L44" s="35"/>
    </row>
    <row r="45" spans="1:12" ht="15">
      <c r="A45" s="2" t="s">
        <v>27</v>
      </c>
      <c r="B45" s="16">
        <v>30</v>
      </c>
      <c r="C45" s="16">
        <v>0</v>
      </c>
      <c r="D45" s="28">
        <f>C45/B45*100</f>
        <v>0</v>
      </c>
      <c r="L45" s="35"/>
    </row>
    <row r="46" spans="1:12" ht="24">
      <c r="A46" s="2" t="s">
        <v>28</v>
      </c>
      <c r="B46" s="16">
        <v>12274.1</v>
      </c>
      <c r="C46" s="16">
        <v>5659</v>
      </c>
      <c r="D46" s="28">
        <f>C46/B46*100</f>
        <v>46.10521341686967</v>
      </c>
      <c r="L46" s="35"/>
    </row>
    <row r="47" spans="1:12" ht="15">
      <c r="A47" s="2" t="s">
        <v>29</v>
      </c>
      <c r="B47" s="16">
        <v>0</v>
      </c>
      <c r="C47" s="16">
        <v>0</v>
      </c>
      <c r="D47" s="28" t="e">
        <f>C47/B47*100</f>
        <v>#DIV/0!</v>
      </c>
      <c r="L47" s="35"/>
    </row>
    <row r="48" spans="1:12" ht="15">
      <c r="A48" s="2" t="s">
        <v>30</v>
      </c>
      <c r="B48" s="16">
        <v>100</v>
      </c>
      <c r="C48" s="16">
        <v>0</v>
      </c>
      <c r="D48" s="28">
        <f>C48/B48*100</f>
        <v>0</v>
      </c>
      <c r="L48" s="35"/>
    </row>
    <row r="49" spans="1:12" ht="15">
      <c r="A49" s="2" t="s">
        <v>31</v>
      </c>
      <c r="B49" s="16">
        <v>5705.9</v>
      </c>
      <c r="C49" s="16">
        <v>3774.3</v>
      </c>
      <c r="D49" s="28">
        <f>C49/B49*100</f>
        <v>66.14732119385198</v>
      </c>
      <c r="L49" s="35"/>
    </row>
    <row r="50" spans="1:12" ht="15">
      <c r="A50" s="1" t="s">
        <v>87</v>
      </c>
      <c r="B50" s="15">
        <f>B51</f>
        <v>589.5</v>
      </c>
      <c r="C50" s="15">
        <f>C51</f>
        <v>236.5</v>
      </c>
      <c r="D50" s="27">
        <f>C50/B50*100</f>
        <v>40.118744698897366</v>
      </c>
      <c r="L50" s="35"/>
    </row>
    <row r="51" spans="1:12" ht="15">
      <c r="A51" s="2" t="s">
        <v>88</v>
      </c>
      <c r="B51" s="16">
        <v>589.5</v>
      </c>
      <c r="C51" s="16">
        <v>236.5</v>
      </c>
      <c r="D51" s="28">
        <f>C51/B51*100</f>
        <v>40.118744698897366</v>
      </c>
      <c r="L51" s="35"/>
    </row>
    <row r="52" spans="1:12" ht="24">
      <c r="A52" s="1" t="s">
        <v>32</v>
      </c>
      <c r="B52" s="15">
        <f>B53+B54</f>
        <v>5948.8</v>
      </c>
      <c r="C52" s="15">
        <f>C53+C54</f>
        <v>3584</v>
      </c>
      <c r="D52" s="27">
        <f>C52/B52*100</f>
        <v>60.24744486282948</v>
      </c>
      <c r="L52" s="35"/>
    </row>
    <row r="53" spans="1:12" ht="15">
      <c r="A53" s="3" t="s">
        <v>85</v>
      </c>
      <c r="B53" s="16">
        <v>384</v>
      </c>
      <c r="C53" s="16">
        <v>373.3</v>
      </c>
      <c r="D53" s="28">
        <f>C53/B53*100</f>
        <v>97.21354166666667</v>
      </c>
      <c r="L53" s="35"/>
    </row>
    <row r="54" spans="1:12" ht="24">
      <c r="A54" s="2" t="s">
        <v>86</v>
      </c>
      <c r="B54" s="16">
        <v>5564.8</v>
      </c>
      <c r="C54" s="16">
        <v>3210.7</v>
      </c>
      <c r="D54" s="28">
        <f>C54/B54*100</f>
        <v>57.6965928694652</v>
      </c>
      <c r="E54" s="56"/>
      <c r="L54" s="35"/>
    </row>
    <row r="55" spans="1:12" ht="15">
      <c r="A55" s="1" t="s">
        <v>33</v>
      </c>
      <c r="B55" s="15">
        <f>B56+B57+B58+B59</f>
        <v>61753.2</v>
      </c>
      <c r="C55" s="15">
        <f>C56+C57+C58+C59</f>
        <v>15524.500000000002</v>
      </c>
      <c r="D55" s="27">
        <f>C55/B55*100</f>
        <v>25.139587907995054</v>
      </c>
      <c r="L55" s="35"/>
    </row>
    <row r="56" spans="1:12" ht="15">
      <c r="A56" s="2" t="s">
        <v>34</v>
      </c>
      <c r="B56" s="16">
        <v>0</v>
      </c>
      <c r="C56" s="16">
        <v>0</v>
      </c>
      <c r="D56" s="28" t="e">
        <f>C56/B56*100</f>
        <v>#DIV/0!</v>
      </c>
      <c r="L56" s="35"/>
    </row>
    <row r="57" spans="1:12" ht="15">
      <c r="A57" s="2" t="s">
        <v>83</v>
      </c>
      <c r="B57" s="16">
        <v>14584.6</v>
      </c>
      <c r="C57" s="16">
        <v>3335.2</v>
      </c>
      <c r="D57" s="28">
        <f>C57/B57*100</f>
        <v>22.867956611768577</v>
      </c>
      <c r="L57" s="35"/>
    </row>
    <row r="58" spans="1:12" ht="15">
      <c r="A58" s="2" t="s">
        <v>35</v>
      </c>
      <c r="B58" s="16">
        <v>46978.6</v>
      </c>
      <c r="C58" s="16">
        <v>12124.7</v>
      </c>
      <c r="D58" s="28">
        <f aca="true" t="shared" si="1" ref="D58:D82">C58/B58*100</f>
        <v>25.80898536780577</v>
      </c>
      <c r="L58" s="35"/>
    </row>
    <row r="59" spans="1:12" ht="15">
      <c r="A59" s="2" t="s">
        <v>36</v>
      </c>
      <c r="B59" s="16">
        <v>190</v>
      </c>
      <c r="C59" s="16">
        <v>64.6</v>
      </c>
      <c r="D59" s="28">
        <f>C59/B59*100</f>
        <v>34</v>
      </c>
      <c r="L59" s="35"/>
    </row>
    <row r="60" spans="1:12" ht="15">
      <c r="A60" s="1" t="s">
        <v>37</v>
      </c>
      <c r="B60" s="15">
        <f>B61+B62+B63</f>
        <v>134178.7</v>
      </c>
      <c r="C60" s="15">
        <f>C61+C62+C63</f>
        <v>64249.899999999994</v>
      </c>
      <c r="D60" s="27">
        <f>C60/B60*100</f>
        <v>47.88382954969752</v>
      </c>
      <c r="L60" s="35"/>
    </row>
    <row r="61" spans="1:12" ht="15">
      <c r="A61" s="2" t="s">
        <v>38</v>
      </c>
      <c r="B61" s="16">
        <v>3457</v>
      </c>
      <c r="C61" s="16">
        <v>2304.7</v>
      </c>
      <c r="D61" s="28">
        <f t="shared" si="1"/>
        <v>66.66763089383858</v>
      </c>
      <c r="L61" s="35"/>
    </row>
    <row r="62" spans="1:12" ht="15">
      <c r="A62" s="2" t="s">
        <v>39</v>
      </c>
      <c r="B62" s="16">
        <v>109086.7</v>
      </c>
      <c r="C62" s="16">
        <v>54862.2</v>
      </c>
      <c r="D62" s="28">
        <f t="shared" si="1"/>
        <v>50.2922904442063</v>
      </c>
      <c r="L62" s="35"/>
    </row>
    <row r="63" spans="1:12" ht="15">
      <c r="A63" s="2" t="s">
        <v>40</v>
      </c>
      <c r="B63" s="16">
        <v>21635</v>
      </c>
      <c r="C63" s="16">
        <v>7083</v>
      </c>
      <c r="D63" s="28">
        <f t="shared" si="1"/>
        <v>32.73861798012479</v>
      </c>
      <c r="L63" s="35"/>
    </row>
    <row r="64" spans="1:12" ht="15">
      <c r="A64" s="1" t="s">
        <v>41</v>
      </c>
      <c r="B64" s="15">
        <f>B65+B66+B68+B69+B67</f>
        <v>605516.2999999999</v>
      </c>
      <c r="C64" s="15">
        <f>C65+C66+C68+C69+C67</f>
        <v>315556.8</v>
      </c>
      <c r="D64" s="27">
        <f>C64/B64*100</f>
        <v>52.11367555258215</v>
      </c>
      <c r="L64" s="35"/>
    </row>
    <row r="65" spans="1:12" s="57" customFormat="1" ht="15">
      <c r="A65" s="2" t="s">
        <v>42</v>
      </c>
      <c r="B65" s="14">
        <v>205198.1</v>
      </c>
      <c r="C65" s="14">
        <v>88835.1</v>
      </c>
      <c r="D65" s="29">
        <f t="shared" si="1"/>
        <v>43.292359919511924</v>
      </c>
      <c r="G65" s="37"/>
      <c r="H65" s="37"/>
      <c r="I65" s="37"/>
      <c r="J65" s="37"/>
      <c r="K65" s="37"/>
      <c r="L65" s="37"/>
    </row>
    <row r="66" spans="1:12" ht="15">
      <c r="A66" s="2" t="s">
        <v>43</v>
      </c>
      <c r="B66" s="16">
        <v>299245.5</v>
      </c>
      <c r="C66" s="16">
        <v>173513.9</v>
      </c>
      <c r="D66" s="28">
        <f t="shared" si="1"/>
        <v>57.98379591338884</v>
      </c>
      <c r="L66" s="35"/>
    </row>
    <row r="67" spans="1:12" ht="15">
      <c r="A67" s="2" t="s">
        <v>65</v>
      </c>
      <c r="B67" s="16">
        <v>58334.7</v>
      </c>
      <c r="C67" s="16">
        <v>30979.6</v>
      </c>
      <c r="D67" s="28">
        <f>C67/B67*100</f>
        <v>53.106641501541965</v>
      </c>
      <c r="L67" s="35"/>
    </row>
    <row r="68" spans="1:12" ht="15">
      <c r="A68" s="2" t="s">
        <v>66</v>
      </c>
      <c r="B68" s="16">
        <v>2959.8</v>
      </c>
      <c r="C68" s="16">
        <v>959.9</v>
      </c>
      <c r="D68" s="28">
        <f t="shared" si="1"/>
        <v>32.431245354415836</v>
      </c>
      <c r="L68" s="35"/>
    </row>
    <row r="69" spans="1:12" ht="15">
      <c r="A69" s="2" t="s">
        <v>44</v>
      </c>
      <c r="B69" s="16">
        <v>39778.2</v>
      </c>
      <c r="C69" s="16">
        <v>21268.3</v>
      </c>
      <c r="D69" s="28">
        <f t="shared" si="1"/>
        <v>53.467225766877334</v>
      </c>
      <c r="L69" s="35"/>
    </row>
    <row r="70" spans="1:12" ht="15">
      <c r="A70" s="1" t="s">
        <v>72</v>
      </c>
      <c r="B70" s="15">
        <f>B71+B72</f>
        <v>142116.6</v>
      </c>
      <c r="C70" s="15">
        <f>C71+C72</f>
        <v>73942.8</v>
      </c>
      <c r="D70" s="27">
        <f>C70/B70*100</f>
        <v>52.02967141065857</v>
      </c>
      <c r="L70" s="35"/>
    </row>
    <row r="71" spans="1:12" ht="15">
      <c r="A71" s="2" t="s">
        <v>45</v>
      </c>
      <c r="B71" s="16">
        <v>108779.5</v>
      </c>
      <c r="C71" s="16">
        <v>57065.5</v>
      </c>
      <c r="D71" s="28">
        <f t="shared" si="1"/>
        <v>52.45979251605311</v>
      </c>
      <c r="L71" s="35"/>
    </row>
    <row r="72" spans="1:12" ht="15">
      <c r="A72" s="2" t="s">
        <v>46</v>
      </c>
      <c r="B72" s="16">
        <v>33337.1</v>
      </c>
      <c r="C72" s="16">
        <v>16877.3</v>
      </c>
      <c r="D72" s="28">
        <f t="shared" si="1"/>
        <v>50.62617924174568</v>
      </c>
      <c r="L72" s="35"/>
    </row>
    <row r="73" spans="1:12" ht="15">
      <c r="A73" s="1" t="s">
        <v>47</v>
      </c>
      <c r="B73" s="15">
        <f>B74+B75+B76+B77+B78</f>
        <v>172821.3</v>
      </c>
      <c r="C73" s="15">
        <f>C74+C75+C76+C77+C78</f>
        <v>75263.6</v>
      </c>
      <c r="D73" s="27">
        <f>C73/B73*100</f>
        <v>43.54995593714433</v>
      </c>
      <c r="L73" s="35"/>
    </row>
    <row r="74" spans="1:12" ht="15">
      <c r="A74" s="2" t="s">
        <v>48</v>
      </c>
      <c r="B74" s="16">
        <v>6055</v>
      </c>
      <c r="C74" s="16">
        <v>3302.2</v>
      </c>
      <c r="D74" s="28">
        <f t="shared" si="1"/>
        <v>54.53674649050372</v>
      </c>
      <c r="L74" s="35"/>
    </row>
    <row r="75" spans="1:12" ht="15">
      <c r="A75" s="2" t="s">
        <v>49</v>
      </c>
      <c r="B75" s="16">
        <v>102618.9</v>
      </c>
      <c r="C75" s="16">
        <v>50013.9</v>
      </c>
      <c r="D75" s="28">
        <f t="shared" si="1"/>
        <v>48.73751326510029</v>
      </c>
      <c r="L75" s="35"/>
    </row>
    <row r="76" spans="1:12" ht="15">
      <c r="A76" s="2" t="s">
        <v>50</v>
      </c>
      <c r="B76" s="16">
        <v>9977.8</v>
      </c>
      <c r="C76" s="16">
        <v>1765.8</v>
      </c>
      <c r="D76" s="28">
        <f t="shared" si="1"/>
        <v>17.697287979314076</v>
      </c>
      <c r="L76" s="35"/>
    </row>
    <row r="77" spans="1:12" ht="15">
      <c r="A77" s="2" t="s">
        <v>51</v>
      </c>
      <c r="B77" s="16">
        <v>37675.2</v>
      </c>
      <c r="C77" s="16">
        <v>12076.2</v>
      </c>
      <c r="D77" s="28">
        <f t="shared" si="1"/>
        <v>32.05344629889158</v>
      </c>
      <c r="L77" s="35"/>
    </row>
    <row r="78" spans="1:12" ht="15">
      <c r="A78" s="2" t="s">
        <v>52</v>
      </c>
      <c r="B78" s="16">
        <v>16494.4</v>
      </c>
      <c r="C78" s="16">
        <v>8105.5</v>
      </c>
      <c r="D78" s="28">
        <f t="shared" si="1"/>
        <v>49.14092055485498</v>
      </c>
      <c r="L78" s="35"/>
    </row>
    <row r="79" spans="1:12" ht="15">
      <c r="A79" s="1" t="s">
        <v>53</v>
      </c>
      <c r="B79" s="13">
        <f>B80</f>
        <v>120</v>
      </c>
      <c r="C79" s="13">
        <f>C80</f>
        <v>118.9</v>
      </c>
      <c r="D79" s="27">
        <f>C79/B79*100</f>
        <v>99.08333333333333</v>
      </c>
      <c r="L79" s="35"/>
    </row>
    <row r="80" spans="1:12" ht="15">
      <c r="A80" s="2" t="s">
        <v>84</v>
      </c>
      <c r="B80" s="14">
        <v>120</v>
      </c>
      <c r="C80" s="16">
        <v>118.9</v>
      </c>
      <c r="D80" s="28">
        <f t="shared" si="1"/>
        <v>99.08333333333333</v>
      </c>
      <c r="L80" s="35"/>
    </row>
    <row r="81" spans="1:12" ht="15">
      <c r="A81" s="1" t="s">
        <v>75</v>
      </c>
      <c r="B81" s="13">
        <f>B82</f>
        <v>20</v>
      </c>
      <c r="C81" s="13">
        <f>C82</f>
        <v>2.9</v>
      </c>
      <c r="D81" s="27">
        <f>C81/B81*100</f>
        <v>14.499999999999998</v>
      </c>
      <c r="L81" s="35"/>
    </row>
    <row r="82" spans="1:12" ht="15">
      <c r="A82" s="2" t="s">
        <v>76</v>
      </c>
      <c r="B82" s="14">
        <v>20</v>
      </c>
      <c r="C82" s="16">
        <v>2.9</v>
      </c>
      <c r="D82" s="28">
        <f t="shared" si="1"/>
        <v>14.499999999999998</v>
      </c>
      <c r="L82" s="35"/>
    </row>
    <row r="83" spans="1:12" ht="15">
      <c r="A83" s="1" t="s">
        <v>54</v>
      </c>
      <c r="B83" s="13">
        <f>B41+B52+B55+B60+B64+B70+B73+B79+B81+B50</f>
        <v>1226185.5</v>
      </c>
      <c r="C83" s="13">
        <f>C41+C52+C55+C60+C64+C70+C73+C79+C81+C50</f>
        <v>597274</v>
      </c>
      <c r="D83" s="27">
        <f>C83/B83*100</f>
        <v>48.709921949003636</v>
      </c>
      <c r="L83" s="35"/>
    </row>
    <row r="84" spans="1:12" ht="15">
      <c r="A84" s="1" t="s">
        <v>55</v>
      </c>
      <c r="B84" s="15">
        <f>B39-B83</f>
        <v>-2000</v>
      </c>
      <c r="C84" s="15">
        <f>C39-C83</f>
        <v>-9702.099999999977</v>
      </c>
      <c r="D84" s="27"/>
      <c r="L84" s="35"/>
    </row>
    <row r="85" spans="1:4" ht="15">
      <c r="A85" s="4"/>
      <c r="B85" s="17"/>
      <c r="C85" s="54"/>
      <c r="D85" s="24"/>
    </row>
    <row r="86" spans="1:4" ht="15">
      <c r="A86" s="5"/>
      <c r="B86" s="30"/>
      <c r="C86" s="41"/>
      <c r="D86" s="24"/>
    </row>
    <row r="87" spans="1:4" ht="15">
      <c r="A87" s="8" t="s">
        <v>56</v>
      </c>
      <c r="B87" s="18">
        <f>B88+B91+B94</f>
        <v>2000</v>
      </c>
      <c r="C87" s="18">
        <f>C88+C91+C94</f>
        <v>9702.1</v>
      </c>
      <c r="D87" s="38"/>
    </row>
    <row r="88" spans="1:4" ht="15">
      <c r="A88" s="1" t="s">
        <v>57</v>
      </c>
      <c r="B88" s="19">
        <f>B90+B89</f>
        <v>4113</v>
      </c>
      <c r="C88" s="19">
        <f>C90+C89</f>
        <v>0</v>
      </c>
      <c r="D88" s="24"/>
    </row>
    <row r="89" spans="1:4" ht="24">
      <c r="A89" s="2" t="s">
        <v>89</v>
      </c>
      <c r="B89" s="20">
        <v>4113</v>
      </c>
      <c r="C89" s="22"/>
      <c r="D89" s="24"/>
    </row>
    <row r="90" spans="1:4" ht="24">
      <c r="A90" s="2" t="s">
        <v>90</v>
      </c>
      <c r="B90" s="20">
        <v>0</v>
      </c>
      <c r="C90" s="16"/>
      <c r="D90" s="24"/>
    </row>
    <row r="91" spans="1:4" ht="15">
      <c r="A91" s="1" t="s">
        <v>58</v>
      </c>
      <c r="B91" s="21">
        <f>B93+B92</f>
        <v>-2113</v>
      </c>
      <c r="C91" s="21">
        <f>C93+C92</f>
        <v>-132.6</v>
      </c>
      <c r="D91" s="24"/>
    </row>
    <row r="92" spans="1:4" ht="24">
      <c r="A92" s="2" t="s">
        <v>59</v>
      </c>
      <c r="B92" s="31">
        <v>0</v>
      </c>
      <c r="C92" s="32"/>
      <c r="D92" s="24"/>
    </row>
    <row r="93" spans="1:4" ht="24">
      <c r="A93" s="2" t="s">
        <v>91</v>
      </c>
      <c r="B93" s="31">
        <v>-2113</v>
      </c>
      <c r="C93" s="32">
        <v>-132.6</v>
      </c>
      <c r="D93" s="24"/>
    </row>
    <row r="94" spans="1:3" ht="15">
      <c r="A94" s="1" t="s">
        <v>60</v>
      </c>
      <c r="B94" s="31"/>
      <c r="C94" s="31">
        <v>9834.7</v>
      </c>
    </row>
    <row r="95" spans="1:4" ht="15">
      <c r="A95" s="6"/>
      <c r="B95" s="33"/>
      <c r="C95" s="42"/>
      <c r="D95" s="24"/>
    </row>
    <row r="96" spans="1:4" ht="15">
      <c r="A96" s="7"/>
      <c r="B96" s="39"/>
      <c r="C96" s="39"/>
      <c r="D96" s="40"/>
    </row>
  </sheetData>
  <sheetProtection/>
  <mergeCells count="3">
    <mergeCell ref="A1:D1"/>
    <mergeCell ref="A2:D2"/>
    <mergeCell ref="A3:D3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Малышева Л.М.</dc:creator>
  <cp:keywords/>
  <dc:description/>
  <cp:lastModifiedBy>Anait</cp:lastModifiedBy>
  <cp:lastPrinted>2022-07-18T09:33:24Z</cp:lastPrinted>
  <dcterms:created xsi:type="dcterms:W3CDTF">2016-04-20T02:06:56Z</dcterms:created>
  <dcterms:modified xsi:type="dcterms:W3CDTF">2022-07-19T06:39:01Z</dcterms:modified>
  <cp:category/>
  <cp:version/>
  <cp:contentType/>
  <cp:contentStatus/>
</cp:coreProperties>
</file>